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stavby\2025\HD SOŠ venk.učebna\"/>
    </mc:Choice>
  </mc:AlternateContent>
  <bookViews>
    <workbookView xWindow="0" yWindow="0" windowWidth="0" windowHeight="0"/>
  </bookViews>
  <sheets>
    <sheet name="Rekapitulace stavby" sheetId="1" r:id="rId1"/>
    <sheet name="010 - Venkovní učebna" sheetId="2" r:id="rId2"/>
    <sheet name="011 - Zdravotně technické..." sheetId="3" r:id="rId3"/>
    <sheet name="012 - Elektro" sheetId="4" r:id="rId4"/>
    <sheet name="020 - Plocha oddychu a re..." sheetId="5" r:id="rId5"/>
    <sheet name="021 - Sadové úpravy" sheetId="6" r:id="rId6"/>
    <sheet name="022 - Elektro - hromosvod" sheetId="7" r:id="rId7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'010 - Venkovní učebna'!$C$144:$K$787</definedName>
    <definedName name="_xlnm.Print_Area" localSheetId="1">'010 - Venkovní učebna'!$C$4:$J$76,'010 - Venkovní učebna'!$C$82:$J$126,'010 - Venkovní učebna'!$C$132:$J$787</definedName>
    <definedName name="_xlnm.Print_Titles" localSheetId="1">'010 - Venkovní učebna'!$144:$144</definedName>
    <definedName name="_xlnm._FilterDatabase" localSheetId="2" hidden="1">'011 - Zdravotně technické...'!$C$128:$K$221</definedName>
    <definedName name="_xlnm.Print_Area" localSheetId="2">'011 - Zdravotně technické...'!$C$4:$J$76,'011 - Zdravotně technické...'!$C$82:$J$108,'011 - Zdravotně technické...'!$C$114:$J$221</definedName>
    <definedName name="_xlnm.Print_Titles" localSheetId="2">'011 - Zdravotně technické...'!$128:$128</definedName>
    <definedName name="_xlnm._FilterDatabase" localSheetId="3" hidden="1">'012 - Elektro'!$C$144:$K$308</definedName>
    <definedName name="_xlnm.Print_Area" localSheetId="3">'012 - Elektro'!$C$4:$J$76,'012 - Elektro'!$C$82:$J$124,'012 - Elektro'!$C$130:$J$308</definedName>
    <definedName name="_xlnm.Print_Titles" localSheetId="3">'012 - Elektro'!$144:$144</definedName>
    <definedName name="_xlnm._FilterDatabase" localSheetId="4" hidden="1">'020 - Plocha oddychu a re...'!$C$130:$K$281</definedName>
    <definedName name="_xlnm.Print_Area" localSheetId="4">'020 - Plocha oddychu a re...'!$C$4:$J$76,'020 - Plocha oddychu a re...'!$C$82:$J$112,'020 - Plocha oddychu a re...'!$C$118:$J$281</definedName>
    <definedName name="_xlnm.Print_Titles" localSheetId="4">'020 - Plocha oddychu a re...'!$130:$130</definedName>
    <definedName name="_xlnm._FilterDatabase" localSheetId="5" hidden="1">'021 - Sadové úpravy'!$C$126:$K$164</definedName>
    <definedName name="_xlnm.Print_Area" localSheetId="5">'021 - Sadové úpravy'!$C$4:$J$76,'021 - Sadové úpravy'!$C$82:$J$106,'021 - Sadové úpravy'!$C$112:$J$164</definedName>
    <definedName name="_xlnm.Print_Titles" localSheetId="5">'021 - Sadové úpravy'!$126:$126</definedName>
    <definedName name="_xlnm._FilterDatabase" localSheetId="6" hidden="1">'022 - Elektro - hromosvod'!$C$127:$K$174</definedName>
    <definedName name="_xlnm.Print_Area" localSheetId="6">'022 - Elektro - hromosvod'!$C$4:$J$76,'022 - Elektro - hromosvod'!$C$82:$J$107,'022 - Elektro - hromosvod'!$C$113:$J$174</definedName>
    <definedName name="_xlnm.Print_Titles" localSheetId="6">'022 - Elektro - hromosvod'!$127:$127</definedName>
  </definedNames>
  <calcPr/>
</workbook>
</file>

<file path=xl/calcChain.xml><?xml version="1.0" encoding="utf-8"?>
<calcChain xmlns="http://schemas.openxmlformats.org/spreadsheetml/2006/main">
  <c i="7" l="1" r="J39"/>
  <c r="J38"/>
  <c i="1" r="AY102"/>
  <c i="7" r="J37"/>
  <c i="1" r="AX102"/>
  <c i="7"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T170"/>
  <c r="R171"/>
  <c r="R170"/>
  <c r="P171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25"/>
  <c r="J124"/>
  <c r="F124"/>
  <c r="F122"/>
  <c r="E120"/>
  <c r="J94"/>
  <c r="J93"/>
  <c r="F93"/>
  <c r="F91"/>
  <c r="E89"/>
  <c r="J20"/>
  <c r="E20"/>
  <c r="F94"/>
  <c r="J19"/>
  <c r="J14"/>
  <c r="J91"/>
  <c r="E7"/>
  <c r="E116"/>
  <c i="6" r="J39"/>
  <c r="J38"/>
  <c i="1" r="AY101"/>
  <c i="6" r="J37"/>
  <c i="1" r="AX101"/>
  <c i="6" r="BI164"/>
  <c r="BH164"/>
  <c r="BG164"/>
  <c r="BF164"/>
  <c r="T164"/>
  <c r="T163"/>
  <c r="T162"/>
  <c r="R164"/>
  <c r="R163"/>
  <c r="R162"/>
  <c r="P164"/>
  <c r="P163"/>
  <c r="P162"/>
  <c r="BI161"/>
  <c r="BH161"/>
  <c r="BG161"/>
  <c r="BF161"/>
  <c r="T161"/>
  <c r="T160"/>
  <c r="R161"/>
  <c r="R160"/>
  <c r="P161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J124"/>
  <c r="J123"/>
  <c r="F123"/>
  <c r="F121"/>
  <c r="E119"/>
  <c r="J94"/>
  <c r="J93"/>
  <c r="F93"/>
  <c r="F91"/>
  <c r="E89"/>
  <c r="J20"/>
  <c r="E20"/>
  <c r="F94"/>
  <c r="J19"/>
  <c r="J14"/>
  <c r="J121"/>
  <c r="E7"/>
  <c r="E115"/>
  <c i="1" r="AY100"/>
  <c i="5" r="J37"/>
  <c r="J36"/>
  <c r="J35"/>
  <c i="1" r="AX100"/>
  <c i="5" r="BI281"/>
  <c r="BH281"/>
  <c r="BG281"/>
  <c r="BF281"/>
  <c r="T281"/>
  <c r="T280"/>
  <c r="R281"/>
  <c r="R280"/>
  <c r="P281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0"/>
  <c r="BH270"/>
  <c r="BG270"/>
  <c r="BF270"/>
  <c r="T270"/>
  <c r="R270"/>
  <c r="P270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T230"/>
  <c r="R231"/>
  <c r="R230"/>
  <c r="P231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T169"/>
  <c r="R170"/>
  <c r="R169"/>
  <c r="P170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J128"/>
  <c r="J127"/>
  <c r="F127"/>
  <c r="F125"/>
  <c r="E123"/>
  <c r="J92"/>
  <c r="J91"/>
  <c r="F91"/>
  <c r="F89"/>
  <c r="E87"/>
  <c r="J18"/>
  <c r="E18"/>
  <c r="F128"/>
  <c r="J17"/>
  <c r="J12"/>
  <c r="J125"/>
  <c r="E7"/>
  <c r="E121"/>
  <c i="4" r="J39"/>
  <c r="J38"/>
  <c i="1" r="AY98"/>
  <c i="4" r="J37"/>
  <c i="1" r="AX98"/>
  <c i="4" r="BI308"/>
  <c r="BH308"/>
  <c r="BG308"/>
  <c r="BF308"/>
  <c r="T308"/>
  <c r="R308"/>
  <c r="P308"/>
  <c r="BI307"/>
  <c r="BH307"/>
  <c r="BG307"/>
  <c r="BF307"/>
  <c r="T307"/>
  <c r="R307"/>
  <c r="P307"/>
  <c r="BI305"/>
  <c r="BH305"/>
  <c r="BG305"/>
  <c r="BF305"/>
  <c r="T305"/>
  <c r="T304"/>
  <c r="R305"/>
  <c r="R304"/>
  <c r="P305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6"/>
  <c r="BH266"/>
  <c r="BG266"/>
  <c r="BF266"/>
  <c r="T266"/>
  <c r="T265"/>
  <c r="R266"/>
  <c r="R265"/>
  <c r="P266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T244"/>
  <c r="R245"/>
  <c r="R244"/>
  <c r="P245"/>
  <c r="P244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T225"/>
  <c r="R226"/>
  <c r="R225"/>
  <c r="P226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T200"/>
  <c r="R201"/>
  <c r="R200"/>
  <c r="P201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T182"/>
  <c r="R183"/>
  <c r="R182"/>
  <c r="P183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J142"/>
  <c r="J141"/>
  <c r="F141"/>
  <c r="F139"/>
  <c r="E137"/>
  <c r="J94"/>
  <c r="J93"/>
  <c r="F93"/>
  <c r="F91"/>
  <c r="E89"/>
  <c r="J20"/>
  <c r="E20"/>
  <c r="F94"/>
  <c r="J19"/>
  <c r="J14"/>
  <c r="J139"/>
  <c r="E7"/>
  <c r="E133"/>
  <c i="3" r="J39"/>
  <c r="J38"/>
  <c i="1" r="AY97"/>
  <c i="3" r="J37"/>
  <c i="1" r="AX97"/>
  <c i="3" r="BI221"/>
  <c r="BH221"/>
  <c r="BG221"/>
  <c r="BF221"/>
  <c r="T221"/>
  <c r="T220"/>
  <c r="T219"/>
  <c r="R221"/>
  <c r="R220"/>
  <c r="R219"/>
  <c r="P221"/>
  <c r="P220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J126"/>
  <c r="J125"/>
  <c r="F125"/>
  <c r="F123"/>
  <c r="E121"/>
  <c r="J94"/>
  <c r="J93"/>
  <c r="F93"/>
  <c r="F91"/>
  <c r="E89"/>
  <c r="J20"/>
  <c r="E20"/>
  <c r="F126"/>
  <c r="J19"/>
  <c r="J14"/>
  <c r="J123"/>
  <c r="E7"/>
  <c r="E117"/>
  <c i="2" r="J37"/>
  <c r="J36"/>
  <c i="1" r="AY96"/>
  <c i="2" r="J35"/>
  <c i="1" r="AX96"/>
  <c i="2" r="BI787"/>
  <c r="BH787"/>
  <c r="BG787"/>
  <c r="BF787"/>
  <c r="T787"/>
  <c r="T786"/>
  <c r="R787"/>
  <c r="R786"/>
  <c r="P787"/>
  <c r="P786"/>
  <c r="BI785"/>
  <c r="BH785"/>
  <c r="BG785"/>
  <c r="BF785"/>
  <c r="T785"/>
  <c r="R785"/>
  <c r="P785"/>
  <c r="BI784"/>
  <c r="BH784"/>
  <c r="BG784"/>
  <c r="BF784"/>
  <c r="T784"/>
  <c r="R784"/>
  <c r="P784"/>
  <c r="BI783"/>
  <c r="BH783"/>
  <c r="BG783"/>
  <c r="BF783"/>
  <c r="T783"/>
  <c r="R783"/>
  <c r="P783"/>
  <c r="BI780"/>
  <c r="BH780"/>
  <c r="BG780"/>
  <c r="BF780"/>
  <c r="T780"/>
  <c r="R780"/>
  <c r="P780"/>
  <c r="BI776"/>
  <c r="BH776"/>
  <c r="BG776"/>
  <c r="BF776"/>
  <c r="T776"/>
  <c r="R776"/>
  <c r="P776"/>
  <c r="BI772"/>
  <c r="BH772"/>
  <c r="BG772"/>
  <c r="BF772"/>
  <c r="T772"/>
  <c r="R772"/>
  <c r="P772"/>
  <c r="BI770"/>
  <c r="BH770"/>
  <c r="BG770"/>
  <c r="BF770"/>
  <c r="T770"/>
  <c r="R770"/>
  <c r="P770"/>
  <c r="BI765"/>
  <c r="BH765"/>
  <c r="BG765"/>
  <c r="BF765"/>
  <c r="T765"/>
  <c r="R765"/>
  <c r="P765"/>
  <c r="BI763"/>
  <c r="BH763"/>
  <c r="BG763"/>
  <c r="BF763"/>
  <c r="T763"/>
  <c r="R763"/>
  <c r="P763"/>
  <c r="BI761"/>
  <c r="BH761"/>
  <c r="BG761"/>
  <c r="BF761"/>
  <c r="T761"/>
  <c r="R761"/>
  <c r="P761"/>
  <c r="BI758"/>
  <c r="BH758"/>
  <c r="BG758"/>
  <c r="BF758"/>
  <c r="T758"/>
  <c r="R758"/>
  <c r="P758"/>
  <c r="BI756"/>
  <c r="BH756"/>
  <c r="BG756"/>
  <c r="BF756"/>
  <c r="T756"/>
  <c r="R756"/>
  <c r="P756"/>
  <c r="BI754"/>
  <c r="BH754"/>
  <c r="BG754"/>
  <c r="BF754"/>
  <c r="T754"/>
  <c r="R754"/>
  <c r="P754"/>
  <c r="BI753"/>
  <c r="BH753"/>
  <c r="BG753"/>
  <c r="BF753"/>
  <c r="T753"/>
  <c r="R753"/>
  <c r="P753"/>
  <c r="BI750"/>
  <c r="BH750"/>
  <c r="BG750"/>
  <c r="BF750"/>
  <c r="T750"/>
  <c r="R750"/>
  <c r="P750"/>
  <c r="BI749"/>
  <c r="BH749"/>
  <c r="BG749"/>
  <c r="BF749"/>
  <c r="T749"/>
  <c r="R749"/>
  <c r="P749"/>
  <c r="BI746"/>
  <c r="BH746"/>
  <c r="BG746"/>
  <c r="BF746"/>
  <c r="T746"/>
  <c r="R746"/>
  <c r="P746"/>
  <c r="BI744"/>
  <c r="BH744"/>
  <c r="BG744"/>
  <c r="BF744"/>
  <c r="T744"/>
  <c r="R744"/>
  <c r="P744"/>
  <c r="BI741"/>
  <c r="BH741"/>
  <c r="BG741"/>
  <c r="BF741"/>
  <c r="T741"/>
  <c r="R741"/>
  <c r="P741"/>
  <c r="BI740"/>
  <c r="BH740"/>
  <c r="BG740"/>
  <c r="BF740"/>
  <c r="T740"/>
  <c r="R740"/>
  <c r="P740"/>
  <c r="BI737"/>
  <c r="BH737"/>
  <c r="BG737"/>
  <c r="BF737"/>
  <c r="T737"/>
  <c r="R737"/>
  <c r="P737"/>
  <c r="BI735"/>
  <c r="BH735"/>
  <c r="BG735"/>
  <c r="BF735"/>
  <c r="T735"/>
  <c r="R735"/>
  <c r="P735"/>
  <c r="BI733"/>
  <c r="BH733"/>
  <c r="BG733"/>
  <c r="BF733"/>
  <c r="T733"/>
  <c r="R733"/>
  <c r="P733"/>
  <c r="BI731"/>
  <c r="BH731"/>
  <c r="BG731"/>
  <c r="BF731"/>
  <c r="T731"/>
  <c r="R731"/>
  <c r="P731"/>
  <c r="BI730"/>
  <c r="BH730"/>
  <c r="BG730"/>
  <c r="BF730"/>
  <c r="T730"/>
  <c r="R730"/>
  <c r="P730"/>
  <c r="BI729"/>
  <c r="BH729"/>
  <c r="BG729"/>
  <c r="BF729"/>
  <c r="T729"/>
  <c r="R729"/>
  <c r="P729"/>
  <c r="BI726"/>
  <c r="BH726"/>
  <c r="BG726"/>
  <c r="BF726"/>
  <c r="T726"/>
  <c r="R726"/>
  <c r="P726"/>
  <c r="BI724"/>
  <c r="BH724"/>
  <c r="BG724"/>
  <c r="BF724"/>
  <c r="T724"/>
  <c r="R724"/>
  <c r="P724"/>
  <c r="BI721"/>
  <c r="BH721"/>
  <c r="BG721"/>
  <c r="BF721"/>
  <c r="T721"/>
  <c r="R721"/>
  <c r="P721"/>
  <c r="BI719"/>
  <c r="BH719"/>
  <c r="BG719"/>
  <c r="BF719"/>
  <c r="T719"/>
  <c r="R719"/>
  <c r="P719"/>
  <c r="BI717"/>
  <c r="BH717"/>
  <c r="BG717"/>
  <c r="BF717"/>
  <c r="T717"/>
  <c r="R717"/>
  <c r="P717"/>
  <c r="BI715"/>
  <c r="BH715"/>
  <c r="BG715"/>
  <c r="BF715"/>
  <c r="T715"/>
  <c r="R715"/>
  <c r="P715"/>
  <c r="BI714"/>
  <c r="BH714"/>
  <c r="BG714"/>
  <c r="BF714"/>
  <c r="T714"/>
  <c r="R714"/>
  <c r="P714"/>
  <c r="BI713"/>
  <c r="BH713"/>
  <c r="BG713"/>
  <c r="BF713"/>
  <c r="T713"/>
  <c r="R713"/>
  <c r="P713"/>
  <c r="BI712"/>
  <c r="BH712"/>
  <c r="BG712"/>
  <c r="BF712"/>
  <c r="T712"/>
  <c r="R712"/>
  <c r="P712"/>
  <c r="BI711"/>
  <c r="BH711"/>
  <c r="BG711"/>
  <c r="BF711"/>
  <c r="T711"/>
  <c r="R711"/>
  <c r="P711"/>
  <c r="BI709"/>
  <c r="BH709"/>
  <c r="BG709"/>
  <c r="BF709"/>
  <c r="T709"/>
  <c r="R709"/>
  <c r="P709"/>
  <c r="BI703"/>
  <c r="BH703"/>
  <c r="BG703"/>
  <c r="BF703"/>
  <c r="T703"/>
  <c r="R703"/>
  <c r="P703"/>
  <c r="BI701"/>
  <c r="BH701"/>
  <c r="BG701"/>
  <c r="BF701"/>
  <c r="T701"/>
  <c r="R701"/>
  <c r="P701"/>
  <c r="BI699"/>
  <c r="BH699"/>
  <c r="BG699"/>
  <c r="BF699"/>
  <c r="T699"/>
  <c r="R699"/>
  <c r="P699"/>
  <c r="BI697"/>
  <c r="BH697"/>
  <c r="BG697"/>
  <c r="BF697"/>
  <c r="T697"/>
  <c r="R697"/>
  <c r="P697"/>
  <c r="BI696"/>
  <c r="BH696"/>
  <c r="BG696"/>
  <c r="BF696"/>
  <c r="T696"/>
  <c r="R696"/>
  <c r="P696"/>
  <c r="BI695"/>
  <c r="BH695"/>
  <c r="BG695"/>
  <c r="BF695"/>
  <c r="T695"/>
  <c r="R695"/>
  <c r="P695"/>
  <c r="BI694"/>
  <c r="BH694"/>
  <c r="BG694"/>
  <c r="BF694"/>
  <c r="T694"/>
  <c r="R694"/>
  <c r="P694"/>
  <c r="BI692"/>
  <c r="BH692"/>
  <c r="BG692"/>
  <c r="BF692"/>
  <c r="T692"/>
  <c r="R692"/>
  <c r="P692"/>
  <c r="BI691"/>
  <c r="BH691"/>
  <c r="BG691"/>
  <c r="BF691"/>
  <c r="T691"/>
  <c r="R691"/>
  <c r="P691"/>
  <c r="BI687"/>
  <c r="BH687"/>
  <c r="BG687"/>
  <c r="BF687"/>
  <c r="T687"/>
  <c r="R687"/>
  <c r="P687"/>
  <c r="BI685"/>
  <c r="BH685"/>
  <c r="BG685"/>
  <c r="BF685"/>
  <c r="T685"/>
  <c r="R685"/>
  <c r="P685"/>
  <c r="BI682"/>
  <c r="BH682"/>
  <c r="BG682"/>
  <c r="BF682"/>
  <c r="T682"/>
  <c r="R682"/>
  <c r="P682"/>
  <c r="BI680"/>
  <c r="BH680"/>
  <c r="BG680"/>
  <c r="BF680"/>
  <c r="T680"/>
  <c r="R680"/>
  <c r="P680"/>
  <c r="BI678"/>
  <c r="BH678"/>
  <c r="BG678"/>
  <c r="BF678"/>
  <c r="T678"/>
  <c r="R678"/>
  <c r="P678"/>
  <c r="BI675"/>
  <c r="BH675"/>
  <c r="BG675"/>
  <c r="BF675"/>
  <c r="T675"/>
  <c r="R675"/>
  <c r="P675"/>
  <c r="BI673"/>
  <c r="BH673"/>
  <c r="BG673"/>
  <c r="BF673"/>
  <c r="T673"/>
  <c r="R673"/>
  <c r="P673"/>
  <c r="BI671"/>
  <c r="BH671"/>
  <c r="BG671"/>
  <c r="BF671"/>
  <c r="T671"/>
  <c r="R671"/>
  <c r="P671"/>
  <c r="BI669"/>
  <c r="BH669"/>
  <c r="BG669"/>
  <c r="BF669"/>
  <c r="T669"/>
  <c r="R669"/>
  <c r="P669"/>
  <c r="BI667"/>
  <c r="BH667"/>
  <c r="BG667"/>
  <c r="BF667"/>
  <c r="T667"/>
  <c r="R667"/>
  <c r="P667"/>
  <c r="BI665"/>
  <c r="BH665"/>
  <c r="BG665"/>
  <c r="BF665"/>
  <c r="T665"/>
  <c r="R665"/>
  <c r="P665"/>
  <c r="BI662"/>
  <c r="BH662"/>
  <c r="BG662"/>
  <c r="BF662"/>
  <c r="T662"/>
  <c r="R662"/>
  <c r="P662"/>
  <c r="BI660"/>
  <c r="BH660"/>
  <c r="BG660"/>
  <c r="BF660"/>
  <c r="T660"/>
  <c r="R660"/>
  <c r="P660"/>
  <c r="BI658"/>
  <c r="BH658"/>
  <c r="BG658"/>
  <c r="BF658"/>
  <c r="T658"/>
  <c r="R658"/>
  <c r="P658"/>
  <c r="BI656"/>
  <c r="BH656"/>
  <c r="BG656"/>
  <c r="BF656"/>
  <c r="T656"/>
  <c r="R656"/>
  <c r="P656"/>
  <c r="BI655"/>
  <c r="BH655"/>
  <c r="BG655"/>
  <c r="BF655"/>
  <c r="T655"/>
  <c r="R655"/>
  <c r="P655"/>
  <c r="BI653"/>
  <c r="BH653"/>
  <c r="BG653"/>
  <c r="BF653"/>
  <c r="T653"/>
  <c r="R653"/>
  <c r="P653"/>
  <c r="BI650"/>
  <c r="BH650"/>
  <c r="BG650"/>
  <c r="BF650"/>
  <c r="T650"/>
  <c r="T649"/>
  <c r="R650"/>
  <c r="R649"/>
  <c r="P650"/>
  <c r="P649"/>
  <c r="BI648"/>
  <c r="BH648"/>
  <c r="BG648"/>
  <c r="BF648"/>
  <c r="T648"/>
  <c r="R648"/>
  <c r="P648"/>
  <c r="BI645"/>
  <c r="BH645"/>
  <c r="BG645"/>
  <c r="BF645"/>
  <c r="T645"/>
  <c r="R645"/>
  <c r="P645"/>
  <c r="BI643"/>
  <c r="BH643"/>
  <c r="BG643"/>
  <c r="BF643"/>
  <c r="T643"/>
  <c r="R643"/>
  <c r="P643"/>
  <c r="BI641"/>
  <c r="BH641"/>
  <c r="BG641"/>
  <c r="BF641"/>
  <c r="T641"/>
  <c r="R641"/>
  <c r="P641"/>
  <c r="BI638"/>
  <c r="BH638"/>
  <c r="BG638"/>
  <c r="BF638"/>
  <c r="T638"/>
  <c r="R638"/>
  <c r="P638"/>
  <c r="BI636"/>
  <c r="BH636"/>
  <c r="BG636"/>
  <c r="BF636"/>
  <c r="T636"/>
  <c r="R636"/>
  <c r="P636"/>
  <c r="BI633"/>
  <c r="BH633"/>
  <c r="BG633"/>
  <c r="BF633"/>
  <c r="T633"/>
  <c r="R633"/>
  <c r="P633"/>
  <c r="BI631"/>
  <c r="BH631"/>
  <c r="BG631"/>
  <c r="BF631"/>
  <c r="T631"/>
  <c r="R631"/>
  <c r="P631"/>
  <c r="BI629"/>
  <c r="BH629"/>
  <c r="BG629"/>
  <c r="BF629"/>
  <c r="T629"/>
  <c r="R629"/>
  <c r="P629"/>
  <c r="BI626"/>
  <c r="BH626"/>
  <c r="BG626"/>
  <c r="BF626"/>
  <c r="T626"/>
  <c r="R626"/>
  <c r="P626"/>
  <c r="BI624"/>
  <c r="BH624"/>
  <c r="BG624"/>
  <c r="BF624"/>
  <c r="T624"/>
  <c r="R624"/>
  <c r="P624"/>
  <c r="BI623"/>
  <c r="BH623"/>
  <c r="BG623"/>
  <c r="BF623"/>
  <c r="T623"/>
  <c r="R623"/>
  <c r="P623"/>
  <c r="BI621"/>
  <c r="BH621"/>
  <c r="BG621"/>
  <c r="BF621"/>
  <c r="T621"/>
  <c r="R621"/>
  <c r="P621"/>
  <c r="BI618"/>
  <c r="BH618"/>
  <c r="BG618"/>
  <c r="BF618"/>
  <c r="T618"/>
  <c r="R618"/>
  <c r="P618"/>
  <c r="BI616"/>
  <c r="BH616"/>
  <c r="BG616"/>
  <c r="BF616"/>
  <c r="T616"/>
  <c r="R616"/>
  <c r="P616"/>
  <c r="BI613"/>
  <c r="BH613"/>
  <c r="BG613"/>
  <c r="BF613"/>
  <c r="T613"/>
  <c r="R613"/>
  <c r="P613"/>
  <c r="BI611"/>
  <c r="BH611"/>
  <c r="BG611"/>
  <c r="BF611"/>
  <c r="T611"/>
  <c r="R611"/>
  <c r="P611"/>
  <c r="BI608"/>
  <c r="BH608"/>
  <c r="BG608"/>
  <c r="BF608"/>
  <c r="T608"/>
  <c r="R608"/>
  <c r="P608"/>
  <c r="BI606"/>
  <c r="BH606"/>
  <c r="BG606"/>
  <c r="BF606"/>
  <c r="T606"/>
  <c r="R606"/>
  <c r="P606"/>
  <c r="BI603"/>
  <c r="BH603"/>
  <c r="BG603"/>
  <c r="BF603"/>
  <c r="T603"/>
  <c r="R603"/>
  <c r="P603"/>
  <c r="BI600"/>
  <c r="BH600"/>
  <c r="BG600"/>
  <c r="BF600"/>
  <c r="T600"/>
  <c r="R600"/>
  <c r="P600"/>
  <c r="BI594"/>
  <c r="BH594"/>
  <c r="BG594"/>
  <c r="BF594"/>
  <c r="T594"/>
  <c r="R594"/>
  <c r="P594"/>
  <c r="BI591"/>
  <c r="BH591"/>
  <c r="BG591"/>
  <c r="BF591"/>
  <c r="T591"/>
  <c r="R591"/>
  <c r="P591"/>
  <c r="BI585"/>
  <c r="BH585"/>
  <c r="BG585"/>
  <c r="BF585"/>
  <c r="T585"/>
  <c r="R585"/>
  <c r="P585"/>
  <c r="BI582"/>
  <c r="BH582"/>
  <c r="BG582"/>
  <c r="BF582"/>
  <c r="T582"/>
  <c r="R582"/>
  <c r="P582"/>
  <c r="BI580"/>
  <c r="BH580"/>
  <c r="BG580"/>
  <c r="BF580"/>
  <c r="T580"/>
  <c r="R580"/>
  <c r="P580"/>
  <c r="BI578"/>
  <c r="BH578"/>
  <c r="BG578"/>
  <c r="BF578"/>
  <c r="T578"/>
  <c r="R578"/>
  <c r="P578"/>
  <c r="BI575"/>
  <c r="BH575"/>
  <c r="BG575"/>
  <c r="BF575"/>
  <c r="T575"/>
  <c r="R575"/>
  <c r="P575"/>
  <c r="BI572"/>
  <c r="BH572"/>
  <c r="BG572"/>
  <c r="BF572"/>
  <c r="T572"/>
  <c r="R572"/>
  <c r="P572"/>
  <c r="BI569"/>
  <c r="BH569"/>
  <c r="BG569"/>
  <c r="BF569"/>
  <c r="T569"/>
  <c r="R569"/>
  <c r="P569"/>
  <c r="BI566"/>
  <c r="BH566"/>
  <c r="BG566"/>
  <c r="BF566"/>
  <c r="T566"/>
  <c r="R566"/>
  <c r="P566"/>
  <c r="BI563"/>
  <c r="BH563"/>
  <c r="BG563"/>
  <c r="BF563"/>
  <c r="T563"/>
  <c r="R563"/>
  <c r="P563"/>
  <c r="BI560"/>
  <c r="BH560"/>
  <c r="BG560"/>
  <c r="BF560"/>
  <c r="T560"/>
  <c r="R560"/>
  <c r="P560"/>
  <c r="BI558"/>
  <c r="BH558"/>
  <c r="BG558"/>
  <c r="BF558"/>
  <c r="T558"/>
  <c r="R558"/>
  <c r="P558"/>
  <c r="BI555"/>
  <c r="BH555"/>
  <c r="BG555"/>
  <c r="BF555"/>
  <c r="T555"/>
  <c r="R555"/>
  <c r="P555"/>
  <c r="BI553"/>
  <c r="BH553"/>
  <c r="BG553"/>
  <c r="BF553"/>
  <c r="T553"/>
  <c r="R553"/>
  <c r="P553"/>
  <c r="BI552"/>
  <c r="BH552"/>
  <c r="BG552"/>
  <c r="BF552"/>
  <c r="T552"/>
  <c r="R552"/>
  <c r="P552"/>
  <c r="BI550"/>
  <c r="BH550"/>
  <c r="BG550"/>
  <c r="BF550"/>
  <c r="T550"/>
  <c r="R550"/>
  <c r="P550"/>
  <c r="BI547"/>
  <c r="BH547"/>
  <c r="BG547"/>
  <c r="BF547"/>
  <c r="T547"/>
  <c r="R547"/>
  <c r="P547"/>
  <c r="BI545"/>
  <c r="BH545"/>
  <c r="BG545"/>
  <c r="BF545"/>
  <c r="T545"/>
  <c r="R545"/>
  <c r="P545"/>
  <c r="BI542"/>
  <c r="BH542"/>
  <c r="BG542"/>
  <c r="BF542"/>
  <c r="T542"/>
  <c r="R542"/>
  <c r="P542"/>
  <c r="BI539"/>
  <c r="BH539"/>
  <c r="BG539"/>
  <c r="BF539"/>
  <c r="T539"/>
  <c r="R539"/>
  <c r="P539"/>
  <c r="BI536"/>
  <c r="BH536"/>
  <c r="BG536"/>
  <c r="BF536"/>
  <c r="T536"/>
  <c r="R536"/>
  <c r="P536"/>
  <c r="BI533"/>
  <c r="BH533"/>
  <c r="BG533"/>
  <c r="BF533"/>
  <c r="T533"/>
  <c r="R533"/>
  <c r="P533"/>
  <c r="BI531"/>
  <c r="BH531"/>
  <c r="BG531"/>
  <c r="BF531"/>
  <c r="T531"/>
  <c r="R531"/>
  <c r="P531"/>
  <c r="BI528"/>
  <c r="BH528"/>
  <c r="BG528"/>
  <c r="BF528"/>
  <c r="T528"/>
  <c r="R528"/>
  <c r="P528"/>
  <c r="BI525"/>
  <c r="BH525"/>
  <c r="BG525"/>
  <c r="BF525"/>
  <c r="T525"/>
  <c r="R525"/>
  <c r="P525"/>
  <c r="BI522"/>
  <c r="BH522"/>
  <c r="BG522"/>
  <c r="BF522"/>
  <c r="T522"/>
  <c r="R522"/>
  <c r="P522"/>
  <c r="BI519"/>
  <c r="BH519"/>
  <c r="BG519"/>
  <c r="BF519"/>
  <c r="T519"/>
  <c r="T518"/>
  <c r="R519"/>
  <c r="R518"/>
  <c r="P519"/>
  <c r="P518"/>
  <c r="BI517"/>
  <c r="BH517"/>
  <c r="BG517"/>
  <c r="BF517"/>
  <c r="T517"/>
  <c r="R517"/>
  <c r="P517"/>
  <c r="BI515"/>
  <c r="BH515"/>
  <c r="BG515"/>
  <c r="BF515"/>
  <c r="T515"/>
  <c r="R515"/>
  <c r="P515"/>
  <c r="BI514"/>
  <c r="BH514"/>
  <c r="BG514"/>
  <c r="BF514"/>
  <c r="T514"/>
  <c r="R514"/>
  <c r="P514"/>
  <c r="BI513"/>
  <c r="BH513"/>
  <c r="BG513"/>
  <c r="BF513"/>
  <c r="T513"/>
  <c r="R513"/>
  <c r="P513"/>
  <c r="BI509"/>
  <c r="BH509"/>
  <c r="BG509"/>
  <c r="BF509"/>
  <c r="T509"/>
  <c r="R509"/>
  <c r="P509"/>
  <c r="BI506"/>
  <c r="BH506"/>
  <c r="BG506"/>
  <c r="BF506"/>
  <c r="T506"/>
  <c r="R506"/>
  <c r="P506"/>
  <c r="BI504"/>
  <c r="BH504"/>
  <c r="BG504"/>
  <c r="BF504"/>
  <c r="T504"/>
  <c r="R504"/>
  <c r="P504"/>
  <c r="BI501"/>
  <c r="BH501"/>
  <c r="BG501"/>
  <c r="BF501"/>
  <c r="T501"/>
  <c r="R501"/>
  <c r="P501"/>
  <c r="BI499"/>
  <c r="BH499"/>
  <c r="BG499"/>
  <c r="BF499"/>
  <c r="T499"/>
  <c r="R499"/>
  <c r="P499"/>
  <c r="BI497"/>
  <c r="BH497"/>
  <c r="BG497"/>
  <c r="BF497"/>
  <c r="T497"/>
  <c r="R497"/>
  <c r="P497"/>
  <c r="BI496"/>
  <c r="BH496"/>
  <c r="BG496"/>
  <c r="BF496"/>
  <c r="T496"/>
  <c r="R496"/>
  <c r="P496"/>
  <c r="BI494"/>
  <c r="BH494"/>
  <c r="BG494"/>
  <c r="BF494"/>
  <c r="T494"/>
  <c r="R494"/>
  <c r="P494"/>
  <c r="BI492"/>
  <c r="BH492"/>
  <c r="BG492"/>
  <c r="BF492"/>
  <c r="T492"/>
  <c r="R492"/>
  <c r="P492"/>
  <c r="BI490"/>
  <c r="BH490"/>
  <c r="BG490"/>
  <c r="BF490"/>
  <c r="T490"/>
  <c r="R490"/>
  <c r="P490"/>
  <c r="BI488"/>
  <c r="BH488"/>
  <c r="BG488"/>
  <c r="BF488"/>
  <c r="T488"/>
  <c r="R488"/>
  <c r="P488"/>
  <c r="BI486"/>
  <c r="BH486"/>
  <c r="BG486"/>
  <c r="BF486"/>
  <c r="T486"/>
  <c r="R486"/>
  <c r="P486"/>
  <c r="BI484"/>
  <c r="BH484"/>
  <c r="BG484"/>
  <c r="BF484"/>
  <c r="T484"/>
  <c r="R484"/>
  <c r="P484"/>
  <c r="BI480"/>
  <c r="BH480"/>
  <c r="BG480"/>
  <c r="BF480"/>
  <c r="T480"/>
  <c r="R480"/>
  <c r="P480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4"/>
  <c r="BH474"/>
  <c r="BG474"/>
  <c r="BF474"/>
  <c r="T474"/>
  <c r="R474"/>
  <c r="P474"/>
  <c r="BI472"/>
  <c r="BH472"/>
  <c r="BG472"/>
  <c r="BF472"/>
  <c r="T472"/>
  <c r="R472"/>
  <c r="P472"/>
  <c r="BI470"/>
  <c r="BH470"/>
  <c r="BG470"/>
  <c r="BF470"/>
  <c r="T470"/>
  <c r="R470"/>
  <c r="P470"/>
  <c r="BI467"/>
  <c r="BH467"/>
  <c r="BG467"/>
  <c r="BF467"/>
  <c r="T467"/>
  <c r="R467"/>
  <c r="P467"/>
  <c r="BI465"/>
  <c r="BH465"/>
  <c r="BG465"/>
  <c r="BF465"/>
  <c r="T465"/>
  <c r="R465"/>
  <c r="P465"/>
  <c r="BI462"/>
  <c r="BH462"/>
  <c r="BG462"/>
  <c r="BF462"/>
  <c r="T462"/>
  <c r="R462"/>
  <c r="P462"/>
  <c r="BI459"/>
  <c r="BH459"/>
  <c r="BG459"/>
  <c r="BF459"/>
  <c r="T459"/>
  <c r="R459"/>
  <c r="P459"/>
  <c r="BI457"/>
  <c r="BH457"/>
  <c r="BG457"/>
  <c r="BF457"/>
  <c r="T457"/>
  <c r="R457"/>
  <c r="P457"/>
  <c r="BI456"/>
  <c r="BH456"/>
  <c r="BG456"/>
  <c r="BF456"/>
  <c r="T456"/>
  <c r="R456"/>
  <c r="P456"/>
  <c r="BI454"/>
  <c r="BH454"/>
  <c r="BG454"/>
  <c r="BF454"/>
  <c r="T454"/>
  <c r="R454"/>
  <c r="P454"/>
  <c r="BI453"/>
  <c r="BH453"/>
  <c r="BG453"/>
  <c r="BF453"/>
  <c r="T453"/>
  <c r="R453"/>
  <c r="P453"/>
  <c r="BI448"/>
  <c r="BH448"/>
  <c r="BG448"/>
  <c r="BF448"/>
  <c r="T448"/>
  <c r="R448"/>
  <c r="P448"/>
  <c r="BI443"/>
  <c r="BH443"/>
  <c r="BG443"/>
  <c r="BF443"/>
  <c r="T443"/>
  <c r="R443"/>
  <c r="P443"/>
  <c r="BI438"/>
  <c r="BH438"/>
  <c r="BG438"/>
  <c r="BF438"/>
  <c r="T438"/>
  <c r="R438"/>
  <c r="P438"/>
  <c r="BI434"/>
  <c r="BH434"/>
  <c r="BG434"/>
  <c r="BF434"/>
  <c r="T434"/>
  <c r="R434"/>
  <c r="P434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6"/>
  <c r="BH416"/>
  <c r="BG416"/>
  <c r="BF416"/>
  <c r="T416"/>
  <c r="R416"/>
  <c r="P416"/>
  <c r="BI412"/>
  <c r="BH412"/>
  <c r="BG412"/>
  <c r="BF412"/>
  <c r="T412"/>
  <c r="R412"/>
  <c r="P412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7"/>
  <c r="BH377"/>
  <c r="BG377"/>
  <c r="BF377"/>
  <c r="T377"/>
  <c r="R377"/>
  <c r="P377"/>
  <c r="BI374"/>
  <c r="BH374"/>
  <c r="BG374"/>
  <c r="BF374"/>
  <c r="T374"/>
  <c r="R374"/>
  <c r="P374"/>
  <c r="BI373"/>
  <c r="BH373"/>
  <c r="BG373"/>
  <c r="BF373"/>
  <c r="T373"/>
  <c r="R373"/>
  <c r="P373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39"/>
  <c r="BH339"/>
  <c r="BG339"/>
  <c r="BF339"/>
  <c r="T339"/>
  <c r="R339"/>
  <c r="P339"/>
  <c r="BI337"/>
  <c r="BH337"/>
  <c r="BG337"/>
  <c r="BF337"/>
  <c r="T337"/>
  <c r="R337"/>
  <c r="P337"/>
  <c r="BI334"/>
  <c r="BH334"/>
  <c r="BG334"/>
  <c r="BF334"/>
  <c r="T334"/>
  <c r="R334"/>
  <c r="P334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2"/>
  <c r="BH312"/>
  <c r="BG312"/>
  <c r="BF312"/>
  <c r="T312"/>
  <c r="R312"/>
  <c r="P312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1"/>
  <c r="BH261"/>
  <c r="BG261"/>
  <c r="BF261"/>
  <c r="T261"/>
  <c r="R261"/>
  <c r="P261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J142"/>
  <c r="J141"/>
  <c r="F141"/>
  <c r="F139"/>
  <c r="E137"/>
  <c r="J92"/>
  <c r="J91"/>
  <c r="F91"/>
  <c r="F89"/>
  <c r="E87"/>
  <c r="J18"/>
  <c r="E18"/>
  <c r="F92"/>
  <c r="J17"/>
  <c r="J12"/>
  <c r="J139"/>
  <c r="E7"/>
  <c r="E85"/>
  <c i="1" r="L90"/>
  <c r="AM90"/>
  <c r="AM89"/>
  <c r="L89"/>
  <c r="AM87"/>
  <c r="L87"/>
  <c r="L85"/>
  <c r="L84"/>
  <c i="2" r="BK758"/>
  <c r="BK749"/>
  <c r="BK741"/>
  <c r="BK730"/>
  <c r="BK717"/>
  <c r="J703"/>
  <c r="J697"/>
  <c r="J687"/>
  <c r="J678"/>
  <c r="J671"/>
  <c r="J665"/>
  <c r="BK655"/>
  <c r="BK648"/>
  <c r="BK636"/>
  <c r="J621"/>
  <c r="BK608"/>
  <c r="J575"/>
  <c r="BK566"/>
  <c r="BK553"/>
  <c r="BK545"/>
  <c r="BK536"/>
  <c r="BK528"/>
  <c r="J517"/>
  <c r="BK506"/>
  <c r="J496"/>
  <c r="BK479"/>
  <c r="BK467"/>
  <c r="J457"/>
  <c r="J438"/>
  <c r="J395"/>
  <c r="BK377"/>
  <c r="BK351"/>
  <c r="J326"/>
  <c r="J304"/>
  <c r="BK291"/>
  <c r="J254"/>
  <c r="BK238"/>
  <c r="J231"/>
  <c r="J215"/>
  <c r="BK200"/>
  <c r="J184"/>
  <c r="BK156"/>
  <c r="BK784"/>
  <c r="BK765"/>
  <c r="J753"/>
  <c r="BK744"/>
  <c r="BK729"/>
  <c r="J713"/>
  <c r="BK703"/>
  <c r="BK696"/>
  <c r="BK682"/>
  <c r="BK645"/>
  <c r="J633"/>
  <c r="J623"/>
  <c r="J608"/>
  <c r="BK585"/>
  <c r="J566"/>
  <c r="J550"/>
  <c r="BK525"/>
  <c r="BK490"/>
  <c r="J465"/>
  <c r="J453"/>
  <c r="BK429"/>
  <c r="BK421"/>
  <c r="J409"/>
  <c r="J400"/>
  <c r="J370"/>
  <c r="BK364"/>
  <c r="BK349"/>
  <c r="BK323"/>
  <c r="BK307"/>
  <c r="J298"/>
  <c r="BK273"/>
  <c r="BK254"/>
  <c r="J236"/>
  <c r="J212"/>
  <c r="J200"/>
  <c r="J172"/>
  <c r="BK151"/>
  <c r="BK763"/>
  <c r="BK735"/>
  <c r="BK726"/>
  <c r="J719"/>
  <c r="BK709"/>
  <c r="BK685"/>
  <c r="BK660"/>
  <c r="BK641"/>
  <c r="BK624"/>
  <c r="J613"/>
  <c r="BK600"/>
  <c r="BK550"/>
  <c r="J519"/>
  <c r="BK509"/>
  <c r="BK496"/>
  <c r="BK484"/>
  <c r="J474"/>
  <c r="BK465"/>
  <c r="BK431"/>
  <c r="BK411"/>
  <c r="BK390"/>
  <c r="J362"/>
  <c r="BK301"/>
  <c r="J287"/>
  <c r="J263"/>
  <c r="BK250"/>
  <c r="BK231"/>
  <c r="BK197"/>
  <c r="BK167"/>
  <c r="BK787"/>
  <c r="J783"/>
  <c r="J770"/>
  <c r="BK753"/>
  <c r="J741"/>
  <c r="BK724"/>
  <c r="BK687"/>
  <c r="BK671"/>
  <c r="J660"/>
  <c r="BK653"/>
  <c r="BK626"/>
  <c r="J580"/>
  <c r="BK547"/>
  <c r="BK531"/>
  <c r="BK499"/>
  <c r="BK488"/>
  <c r="J467"/>
  <c r="J434"/>
  <c r="J416"/>
  <c r="J402"/>
  <c r="BK391"/>
  <c r="BK374"/>
  <c r="J364"/>
  <c r="J355"/>
  <c r="BK345"/>
  <c r="BK334"/>
  <c r="BK320"/>
  <c r="J309"/>
  <c r="J280"/>
  <c r="J273"/>
  <c r="J250"/>
  <c r="BK226"/>
  <c r="BK219"/>
  <c r="BK212"/>
  <c r="BK172"/>
  <c r="BK159"/>
  <c i="3" r="BK221"/>
  <c r="J215"/>
  <c r="J210"/>
  <c r="BK205"/>
  <c r="BK199"/>
  <c r="J194"/>
  <c r="BK191"/>
  <c r="J183"/>
  <c r="J176"/>
  <c r="BK169"/>
  <c r="J161"/>
  <c r="J154"/>
  <c r="BK145"/>
  <c r="J135"/>
  <c r="J221"/>
  <c r="BK215"/>
  <c r="J211"/>
  <c r="J206"/>
  <c r="BK198"/>
  <c r="J193"/>
  <c r="J180"/>
  <c r="BK172"/>
  <c r="J167"/>
  <c r="BK164"/>
  <c r="J155"/>
  <c r="J152"/>
  <c r="BK141"/>
  <c r="J132"/>
  <c r="BK202"/>
  <c r="J197"/>
  <c r="BK186"/>
  <c r="J163"/>
  <c r="BK155"/>
  <c r="J145"/>
  <c r="J144"/>
  <c r="BK143"/>
  <c r="BK142"/>
  <c r="BK134"/>
  <c r="BK183"/>
  <c r="BK168"/>
  <c r="BK160"/>
  <c r="BK144"/>
  <c r="J140"/>
  <c r="BK133"/>
  <c i="4" r="BK301"/>
  <c r="BK293"/>
  <c r="J289"/>
  <c r="J280"/>
  <c r="J274"/>
  <c r="BK261"/>
  <c r="BK251"/>
  <c r="J239"/>
  <c r="J233"/>
  <c r="BK228"/>
  <c r="J215"/>
  <c r="BK191"/>
  <c r="J177"/>
  <c r="J171"/>
  <c r="J162"/>
  <c r="BK157"/>
  <c r="BK150"/>
  <c r="BK307"/>
  <c r="BK300"/>
  <c r="BK295"/>
  <c r="J288"/>
  <c r="BK285"/>
  <c r="BK281"/>
  <c r="BK277"/>
  <c r="BK274"/>
  <c r="J269"/>
  <c r="BK259"/>
  <c r="BK256"/>
  <c r="J243"/>
  <c r="BK234"/>
  <c r="BK230"/>
  <c r="J224"/>
  <c r="BK216"/>
  <c r="J211"/>
  <c r="J203"/>
  <c r="BK199"/>
  <c r="J189"/>
  <c r="J179"/>
  <c r="J172"/>
  <c r="J168"/>
  <c r="BK161"/>
  <c r="J153"/>
  <c r="BK305"/>
  <c r="BK299"/>
  <c r="J295"/>
  <c r="J291"/>
  <c r="BK289"/>
  <c r="J285"/>
  <c r="J281"/>
  <c r="J275"/>
  <c r="BK269"/>
  <c r="J260"/>
  <c r="J255"/>
  <c r="BK249"/>
  <c r="J245"/>
  <c r="BK235"/>
  <c r="BK233"/>
  <c r="J223"/>
  <c r="BK220"/>
  <c r="BK212"/>
  <c r="J208"/>
  <c r="J198"/>
  <c r="BK185"/>
  <c r="J180"/>
  <c r="BK174"/>
  <c r="BK167"/>
  <c r="BK164"/>
  <c r="J156"/>
  <c r="BK273"/>
  <c r="J264"/>
  <c r="J261"/>
  <c r="BK253"/>
  <c r="BK240"/>
  <c r="J236"/>
  <c r="BK224"/>
  <c r="BK219"/>
  <c r="BK213"/>
  <c r="J204"/>
  <c r="BK198"/>
  <c r="BK193"/>
  <c r="BK189"/>
  <c r="BK181"/>
  <c r="J174"/>
  <c r="BK166"/>
  <c r="BK162"/>
  <c r="J157"/>
  <c r="BK153"/>
  <c r="BK149"/>
  <c i="5" r="J270"/>
  <c r="J260"/>
  <c r="J249"/>
  <c r="J234"/>
  <c r="BK223"/>
  <c r="J216"/>
  <c r="BK209"/>
  <c r="BK201"/>
  <c r="J189"/>
  <c r="J149"/>
  <c r="BK134"/>
  <c r="BK260"/>
  <c r="J257"/>
  <c r="BK241"/>
  <c r="J236"/>
  <c r="BK217"/>
  <c r="J209"/>
  <c r="J192"/>
  <c r="J185"/>
  <c r="BK173"/>
  <c r="BK155"/>
  <c r="J141"/>
  <c r="BK279"/>
  <c r="BK251"/>
  <c r="BK244"/>
  <c r="BK236"/>
  <c r="J231"/>
  <c r="J219"/>
  <c r="J214"/>
  <c r="J211"/>
  <c r="BK202"/>
  <c r="BK182"/>
  <c r="J173"/>
  <c r="BK161"/>
  <c r="J151"/>
  <c r="J138"/>
  <c r="J281"/>
  <c r="BK270"/>
  <c r="BK258"/>
  <c r="J248"/>
  <c r="BK237"/>
  <c r="BK218"/>
  <c r="BK206"/>
  <c r="BK178"/>
  <c r="BK163"/>
  <c r="BK138"/>
  <c i="6" r="J155"/>
  <c r="BK146"/>
  <c r="BK138"/>
  <c r="J133"/>
  <c r="J141"/>
  <c r="BK159"/>
  <c r="BK154"/>
  <c r="J149"/>
  <c r="J138"/>
  <c r="BK133"/>
  <c r="J159"/>
  <c r="J151"/>
  <c r="BK145"/>
  <c r="J140"/>
  <c r="BK132"/>
  <c i="7" r="BK171"/>
  <c r="BK161"/>
  <c r="J155"/>
  <c r="J173"/>
  <c r="J168"/>
  <c r="BK164"/>
  <c r="BK156"/>
  <c r="J152"/>
  <c r="BK145"/>
  <c r="BK136"/>
  <c r="BK166"/>
  <c r="J161"/>
  <c r="J157"/>
  <c r="BK151"/>
  <c r="J138"/>
  <c r="J135"/>
  <c i="2" r="J772"/>
  <c r="BK756"/>
  <c r="J735"/>
  <c r="J730"/>
  <c r="BK719"/>
  <c r="BK712"/>
  <c r="BK699"/>
  <c r="BK691"/>
  <c r="BK680"/>
  <c r="BK673"/>
  <c r="BK667"/>
  <c r="BK658"/>
  <c r="BK650"/>
  <c r="BK638"/>
  <c r="J626"/>
  <c r="BK603"/>
  <c r="J578"/>
  <c r="BK569"/>
  <c r="BK555"/>
  <c r="BK552"/>
  <c r="BK542"/>
  <c r="J531"/>
  <c r="BK519"/>
  <c r="J509"/>
  <c r="BK497"/>
  <c r="BK480"/>
  <c r="J475"/>
  <c r="BK462"/>
  <c r="J448"/>
  <c r="BK425"/>
  <c r="BK381"/>
  <c r="J360"/>
  <c r="J339"/>
  <c r="BK317"/>
  <c r="BK298"/>
  <c r="BK280"/>
  <c r="J256"/>
  <c r="BK245"/>
  <c r="BK234"/>
  <c r="J221"/>
  <c r="J197"/>
  <c r="J187"/>
  <c r="BK165"/>
  <c r="J785"/>
  <c r="BK776"/>
  <c r="BK750"/>
  <c r="BK740"/>
  <c r="J726"/>
  <c r="J714"/>
  <c r="J709"/>
  <c r="BK697"/>
  <c r="J669"/>
  <c r="J636"/>
  <c r="J624"/>
  <c r="BK621"/>
  <c r="J606"/>
  <c r="BK582"/>
  <c r="J563"/>
  <c r="J528"/>
  <c r="J504"/>
  <c r="J479"/>
  <c r="BK459"/>
  <c r="J443"/>
  <c r="BK427"/>
  <c r="J411"/>
  <c r="BK402"/>
  <c r="BK384"/>
  <c r="BK368"/>
  <c r="J351"/>
  <c r="J334"/>
  <c r="J317"/>
  <c r="J301"/>
  <c r="J284"/>
  <c r="J266"/>
  <c r="BK258"/>
  <c r="J219"/>
  <c r="BK209"/>
  <c r="J176"/>
  <c r="BK162"/>
  <c i="1" r="AS95"/>
  <c i="2" r="J711"/>
  <c r="J691"/>
  <c r="J638"/>
  <c r="J618"/>
  <c r="J603"/>
  <c r="J585"/>
  <c r="J553"/>
  <c r="J525"/>
  <c r="J514"/>
  <c r="J497"/>
  <c r="J488"/>
  <c r="BK477"/>
  <c r="J462"/>
  <c r="J429"/>
  <c r="BK395"/>
  <c r="J381"/>
  <c r="J329"/>
  <c r="J291"/>
  <c r="BK266"/>
  <c r="BK256"/>
  <c r="J234"/>
  <c r="J210"/>
  <c r="J192"/>
  <c r="BK176"/>
  <c r="BK785"/>
  <c r="BK761"/>
  <c r="J754"/>
  <c r="J744"/>
  <c r="BK733"/>
  <c r="J695"/>
  <c r="BK665"/>
  <c r="J655"/>
  <c r="J641"/>
  <c r="J594"/>
  <c r="BK560"/>
  <c r="J542"/>
  <c r="BK517"/>
  <c r="BK504"/>
  <c r="BK443"/>
  <c r="J419"/>
  <c r="BK409"/>
  <c r="BK400"/>
  <c r="J387"/>
  <c r="J373"/>
  <c r="BK358"/>
  <c r="J349"/>
  <c r="J337"/>
  <c r="BK326"/>
  <c r="BK311"/>
  <c r="J282"/>
  <c r="BK270"/>
  <c r="J240"/>
  <c r="BK224"/>
  <c r="BK215"/>
  <c r="BK187"/>
  <c r="J165"/>
  <c r="J148"/>
  <c i="3" r="J216"/>
  <c r="BK212"/>
  <c r="BK206"/>
  <c r="BK201"/>
  <c r="BK193"/>
  <c r="BK187"/>
  <c r="J185"/>
  <c r="J179"/>
  <c r="BK173"/>
  <c r="J158"/>
  <c r="BK148"/>
  <c r="BK132"/>
  <c r="BK217"/>
  <c r="J213"/>
  <c r="BK210"/>
  <c r="J202"/>
  <c r="J195"/>
  <c r="J190"/>
  <c r="J182"/>
  <c r="BK176"/>
  <c r="J169"/>
  <c r="BK161"/>
  <c r="BK157"/>
  <c r="J148"/>
  <c r="BK135"/>
  <c r="J201"/>
  <c r="J187"/>
  <c r="BK177"/>
  <c r="J157"/>
  <c r="BK149"/>
  <c r="J138"/>
  <c r="BK174"/>
  <c r="BK170"/>
  <c r="J164"/>
  <c r="BK152"/>
  <c r="J143"/>
  <c r="BK136"/>
  <c i="4" r="BK303"/>
  <c r="BK294"/>
  <c r="J290"/>
  <c r="BK287"/>
  <c r="J277"/>
  <c r="BK266"/>
  <c r="BK254"/>
  <c r="J247"/>
  <c r="BK242"/>
  <c r="BK237"/>
  <c r="BK229"/>
  <c r="J217"/>
  <c r="J201"/>
  <c r="BK197"/>
  <c r="J194"/>
  <c r="BK178"/>
  <c r="BK172"/>
  <c r="J170"/>
  <c r="J158"/>
  <c r="J152"/>
  <c r="BK308"/>
  <c r="J303"/>
  <c r="J299"/>
  <c r="BK292"/>
  <c r="BK283"/>
  <c r="J279"/>
  <c r="BK275"/>
  <c r="BK270"/>
  <c r="J266"/>
  <c r="BK258"/>
  <c r="BK255"/>
  <c r="J242"/>
  <c r="BK232"/>
  <c r="J228"/>
  <c r="J220"/>
  <c r="BK215"/>
  <c r="J210"/>
  <c r="BK209"/>
  <c r="J193"/>
  <c r="J185"/>
  <c r="BK176"/>
  <c r="J169"/>
  <c r="J167"/>
  <c r="BK159"/>
  <c r="J151"/>
  <c r="J300"/>
  <c r="J297"/>
  <c r="J294"/>
  <c r="BK290"/>
  <c r="J287"/>
  <c r="BK284"/>
  <c r="BK279"/>
  <c r="BK271"/>
  <c r="J263"/>
  <c r="J258"/>
  <c r="BK252"/>
  <c r="BK248"/>
  <c r="J240"/>
  <c r="J230"/>
  <c r="J226"/>
  <c r="J221"/>
  <c r="J213"/>
  <c r="BK210"/>
  <c r="J207"/>
  <c r="J192"/>
  <c r="J181"/>
  <c r="J176"/>
  <c r="BK169"/>
  <c r="J166"/>
  <c r="J163"/>
  <c r="BK154"/>
  <c r="J270"/>
  <c r="BK262"/>
  <c r="J254"/>
  <c r="BK243"/>
  <c r="BK239"/>
  <c r="J235"/>
  <c r="BK221"/>
  <c r="BK217"/>
  <c r="BK208"/>
  <c r="BK203"/>
  <c r="BK196"/>
  <c r="J191"/>
  <c r="J183"/>
  <c r="BK180"/>
  <c r="BK168"/>
  <c r="BK163"/>
  <c r="J159"/>
  <c r="J155"/>
  <c r="BK152"/>
  <c i="5" r="J278"/>
  <c r="J262"/>
  <c r="J251"/>
  <c r="J246"/>
  <c r="J224"/>
  <c r="BK219"/>
  <c r="BK215"/>
  <c r="BK207"/>
  <c r="BK192"/>
  <c r="J167"/>
  <c r="BK141"/>
  <c r="J263"/>
  <c r="J255"/>
  <c r="BK239"/>
  <c r="BK226"/>
  <c r="BK221"/>
  <c r="BK211"/>
  <c r="BK196"/>
  <c r="BK187"/>
  <c r="BK180"/>
  <c r="BK167"/>
  <c r="BK149"/>
  <c r="BK136"/>
  <c r="BK278"/>
  <c r="BK246"/>
  <c r="J239"/>
  <c r="BK234"/>
  <c r="J221"/>
  <c r="J215"/>
  <c r="J212"/>
  <c r="J204"/>
  <c r="BK185"/>
  <c r="BK175"/>
  <c r="BK165"/>
  <c r="J156"/>
  <c r="BK147"/>
  <c r="J136"/>
  <c r="J279"/>
  <c r="BK265"/>
  <c r="BK257"/>
  <c r="J244"/>
  <c r="BK231"/>
  <c r="J217"/>
  <c r="J198"/>
  <c r="J175"/>
  <c r="J161"/>
  <c r="J155"/>
  <c i="6" r="J154"/>
  <c r="BK151"/>
  <c r="BK142"/>
  <c r="BK137"/>
  <c r="J131"/>
  <c r="J139"/>
  <c r="BK158"/>
  <c r="BK153"/>
  <c r="BK148"/>
  <c r="BK136"/>
  <c r="BK164"/>
  <c r="J157"/>
  <c r="BK150"/>
  <c r="J146"/>
  <c r="J137"/>
  <c r="J134"/>
  <c i="7" r="BK173"/>
  <c r="BK162"/>
  <c r="J151"/>
  <c r="BK150"/>
  <c r="J142"/>
  <c r="BK141"/>
  <c r="BK140"/>
  <c r="J139"/>
  <c r="J133"/>
  <c r="BK174"/>
  <c r="BK168"/>
  <c r="J167"/>
  <c r="J163"/>
  <c r="J162"/>
  <c r="BK160"/>
  <c r="BK149"/>
  <c r="BK148"/>
  <c r="J145"/>
  <c r="J144"/>
  <c r="BK142"/>
  <c r="BK138"/>
  <c r="BK135"/>
  <c r="BK134"/>
  <c r="J174"/>
  <c r="BK169"/>
  <c r="BK165"/>
  <c r="BK158"/>
  <c r="J154"/>
  <c r="J149"/>
  <c r="J137"/>
  <c r="J169"/>
  <c r="J165"/>
  <c r="J159"/>
  <c r="BK154"/>
  <c r="J148"/>
  <c r="J136"/>
  <c i="2" r="BK453"/>
  <c r="BK378"/>
  <c r="J353"/>
  <c r="BK329"/>
  <c r="J312"/>
  <c r="BK287"/>
  <c r="J275"/>
  <c r="J252"/>
  <c r="BK236"/>
  <c r="BK228"/>
  <c r="BK210"/>
  <c r="J195"/>
  <c r="J182"/>
  <c r="BK148"/>
  <c r="BK783"/>
  <c r="BK772"/>
  <c r="J761"/>
  <c r="J733"/>
  <c r="J715"/>
  <c r="BK711"/>
  <c r="J699"/>
  <c r="J694"/>
  <c r="J667"/>
  <c r="BK629"/>
  <c r="BK616"/>
  <c r="J600"/>
  <c r="BK575"/>
  <c r="J560"/>
  <c r="J533"/>
  <c r="BK514"/>
  <c r="J486"/>
  <c r="J456"/>
  <c r="BK438"/>
  <c r="J425"/>
  <c r="BK419"/>
  <c r="BK398"/>
  <c r="J377"/>
  <c r="J366"/>
  <c r="BK355"/>
  <c r="BK337"/>
  <c r="J311"/>
  <c r="BK304"/>
  <c r="BK289"/>
  <c r="J270"/>
  <c r="BK263"/>
  <c r="J243"/>
  <c r="BK222"/>
  <c r="J204"/>
  <c r="J174"/>
  <c r="BK154"/>
  <c r="BK770"/>
  <c r="BK754"/>
  <c r="BK731"/>
  <c r="J724"/>
  <c r="BK714"/>
  <c r="BK694"/>
  <c r="BK675"/>
  <c r="BK662"/>
  <c r="J643"/>
  <c r="J629"/>
  <c r="J616"/>
  <c r="BK594"/>
  <c r="J582"/>
  <c r="J552"/>
  <c r="BK522"/>
  <c r="BK513"/>
  <c r="J499"/>
  <c r="J490"/>
  <c r="J480"/>
  <c r="BK470"/>
  <c r="BK456"/>
  <c r="BK416"/>
  <c r="BK393"/>
  <c r="J368"/>
  <c r="J303"/>
  <c r="J289"/>
  <c r="BK284"/>
  <c r="J261"/>
  <c r="BK242"/>
  <c r="J228"/>
  <c r="BK184"/>
  <c r="BK169"/>
  <c r="J154"/>
  <c r="J784"/>
  <c r="J776"/>
  <c r="J756"/>
  <c r="J746"/>
  <c r="BK737"/>
  <c r="BK721"/>
  <c r="J685"/>
  <c r="BK656"/>
  <c r="J648"/>
  <c r="J611"/>
  <c r="BK572"/>
  <c r="J539"/>
  <c r="BK515"/>
  <c r="BK494"/>
  <c r="BK472"/>
  <c r="BK457"/>
  <c r="J431"/>
  <c r="J421"/>
  <c r="BK407"/>
  <c r="J398"/>
  <c r="J390"/>
  <c r="BK370"/>
  <c r="BK362"/>
  <c r="BK353"/>
  <c r="BK343"/>
  <c r="J332"/>
  <c r="BK312"/>
  <c r="J286"/>
  <c r="BK275"/>
  <c r="BK252"/>
  <c r="BK243"/>
  <c r="BK221"/>
  <c r="J217"/>
  <c r="BK204"/>
  <c r="J167"/>
  <c r="J156"/>
  <c i="3" r="BK218"/>
  <c r="BK213"/>
  <c r="J208"/>
  <c r="BK204"/>
  <c r="BK197"/>
  <c r="J192"/>
  <c r="J188"/>
  <c r="J184"/>
  <c r="J177"/>
  <c r="J171"/>
  <c r="J166"/>
  <c r="BK156"/>
  <c r="J142"/>
  <c r="J134"/>
  <c r="J218"/>
  <c r="BK214"/>
  <c r="BK208"/>
  <c r="J204"/>
  <c r="BK196"/>
  <c r="J191"/>
  <c r="BK185"/>
  <c r="BK178"/>
  <c r="J170"/>
  <c r="BK166"/>
  <c r="J160"/>
  <c r="BK154"/>
  <c r="BK146"/>
  <c r="J136"/>
  <c r="BK211"/>
  <c r="J199"/>
  <c r="J196"/>
  <c r="BK180"/>
  <c r="J162"/>
  <c r="BK153"/>
  <c r="J147"/>
  <c r="BK140"/>
  <c r="J133"/>
  <c r="J178"/>
  <c r="BK171"/>
  <c r="BK163"/>
  <c r="J146"/>
  <c r="J141"/>
  <c r="J137"/>
  <c i="4" r="J305"/>
  <c r="J296"/>
  <c r="BK291"/>
  <c r="J283"/>
  <c r="BK276"/>
  <c r="J262"/>
  <c r="J253"/>
  <c r="BK245"/>
  <c r="J238"/>
  <c r="J231"/>
  <c r="BK222"/>
  <c i="5" r="BK249"/>
  <c r="BK228"/>
  <c r="BK213"/>
  <c r="J196"/>
  <c r="BK170"/>
  <c r="BK151"/>
  <c i="6" r="BK156"/>
  <c r="BK144"/>
  <c r="BK139"/>
  <c r="BK134"/>
  <c r="BK130"/>
  <c r="J161"/>
  <c r="BK155"/>
  <c r="BK152"/>
  <c r="J145"/>
  <c r="J130"/>
  <c r="J158"/>
  <c r="J152"/>
  <c r="J148"/>
  <c r="J142"/>
  <c i="7" r="BK159"/>
  <c r="J153"/>
  <c r="BK144"/>
  <c r="BK133"/>
  <c r="J164"/>
  <c r="J156"/>
  <c r="J140"/>
  <c r="BK137"/>
  <c r="BK132"/>
  <c i="2" r="J765"/>
  <c r="BK746"/>
  <c r="J731"/>
  <c r="J721"/>
  <c r="BK713"/>
  <c r="J701"/>
  <c r="J696"/>
  <c r="J682"/>
  <c r="J675"/>
  <c r="BK669"/>
  <c r="J662"/>
  <c r="J653"/>
  <c r="J645"/>
  <c r="BK631"/>
  <c r="BK618"/>
  <c r="BK580"/>
  <c r="J572"/>
  <c r="J558"/>
  <c r="J547"/>
  <c r="BK539"/>
  <c r="BK533"/>
  <c r="J522"/>
  <c r="J513"/>
  <c r="J501"/>
  <c r="J484"/>
  <c r="J477"/>
  <c r="J472"/>
  <c r="J459"/>
  <c r="J423"/>
  <c r="J404"/>
  <c r="J374"/>
  <c r="J345"/>
  <c r="J320"/>
  <c r="BK303"/>
  <c r="BK282"/>
  <c r="BK268"/>
  <c r="J242"/>
  <c r="BK232"/>
  <c r="J226"/>
  <c r="J209"/>
  <c r="BK192"/>
  <c r="BK174"/>
  <c r="J787"/>
  <c r="J780"/>
  <c r="J763"/>
  <c r="J749"/>
  <c r="J737"/>
  <c r="J717"/>
  <c r="J712"/>
  <c r="BK701"/>
  <c r="BK695"/>
  <c r="J680"/>
  <c r="BK643"/>
  <c r="J631"/>
  <c r="BK611"/>
  <c r="J591"/>
  <c r="J569"/>
  <c r="J555"/>
  <c r="J515"/>
  <c r="BK492"/>
  <c r="BK474"/>
  <c r="J454"/>
  <c r="BK434"/>
  <c r="BK423"/>
  <c r="J407"/>
  <c r="BK387"/>
  <c r="BK373"/>
  <c r="J358"/>
  <c r="J347"/>
  <c r="BK332"/>
  <c r="BK309"/>
  <c r="J295"/>
  <c r="J277"/>
  <c r="BK261"/>
  <c r="BK240"/>
  <c r="BK217"/>
  <c r="J206"/>
  <c r="BK179"/>
  <c r="J169"/>
  <c i="1" r="AS99"/>
  <c i="2" r="BK715"/>
  <c r="J692"/>
  <c r="J673"/>
  <c r="J656"/>
  <c r="BK633"/>
  <c r="BK623"/>
  <c r="BK606"/>
  <c r="BK591"/>
  <c r="BK563"/>
  <c r="J545"/>
  <c r="BK501"/>
  <c r="J494"/>
  <c r="BK486"/>
  <c r="BK475"/>
  <c r="BK454"/>
  <c r="J412"/>
  <c r="J391"/>
  <c r="J384"/>
  <c r="J343"/>
  <c r="BK295"/>
  <c r="BK286"/>
  <c r="J258"/>
  <c r="J238"/>
  <c r="J224"/>
  <c r="BK195"/>
  <c r="BK182"/>
  <c r="J159"/>
  <c r="BK780"/>
  <c r="J758"/>
  <c r="J750"/>
  <c r="J740"/>
  <c r="J729"/>
  <c r="BK692"/>
  <c r="BK678"/>
  <c r="J658"/>
  <c r="J650"/>
  <c r="BK613"/>
  <c r="BK578"/>
  <c r="BK558"/>
  <c r="J536"/>
  <c r="J506"/>
  <c r="J492"/>
  <c r="J470"/>
  <c r="BK448"/>
  <c r="J427"/>
  <c r="BK412"/>
  <c r="BK404"/>
  <c r="J393"/>
  <c r="J378"/>
  <c r="BK366"/>
  <c r="BK360"/>
  <c r="BK347"/>
  <c r="BK339"/>
  <c r="J323"/>
  <c r="J307"/>
  <c r="BK277"/>
  <c r="J268"/>
  <c r="J245"/>
  <c r="J232"/>
  <c r="J222"/>
  <c r="BK206"/>
  <c r="J179"/>
  <c r="J162"/>
  <c r="J151"/>
  <c i="3" r="J217"/>
  <c r="J214"/>
  <c r="BK207"/>
  <c r="J203"/>
  <c r="BK195"/>
  <c r="BK190"/>
  <c r="J186"/>
  <c r="BK182"/>
  <c r="J174"/>
  <c r="BK167"/>
  <c r="BK159"/>
  <c r="J149"/>
  <c r="BK139"/>
  <c r="BK131"/>
  <c r="BK216"/>
  <c r="J212"/>
  <c r="J207"/>
  <c r="BK203"/>
  <c r="BK194"/>
  <c r="BK188"/>
  <c r="BK184"/>
  <c r="J173"/>
  <c r="J168"/>
  <c r="J165"/>
  <c r="BK158"/>
  <c r="J153"/>
  <c r="J150"/>
  <c r="BK137"/>
  <c r="J205"/>
  <c r="J198"/>
  <c r="BK192"/>
  <c r="BK179"/>
  <c r="J159"/>
  <c r="J156"/>
  <c r="BK150"/>
  <c r="J139"/>
  <c r="J131"/>
  <c r="J172"/>
  <c r="BK165"/>
  <c r="BK162"/>
  <c r="BK147"/>
  <c r="BK138"/>
  <c i="4" r="BK297"/>
  <c r="J292"/>
  <c r="BK288"/>
  <c r="BK278"/>
  <c r="J271"/>
  <c r="J259"/>
  <c r="J249"/>
  <c r="J216"/>
  <c r="J199"/>
  <c r="J196"/>
  <c r="J187"/>
  <c r="J173"/>
  <c r="BK155"/>
  <c r="BK151"/>
  <c r="J149"/>
  <c r="J307"/>
  <c r="J302"/>
  <c r="J298"/>
  <c r="J286"/>
  <c r="J284"/>
  <c r="BK282"/>
  <c r="BK280"/>
  <c r="J276"/>
  <c r="J273"/>
  <c r="BK260"/>
  <c r="J257"/>
  <c r="J252"/>
  <c r="BK236"/>
  <c r="BK231"/>
  <c r="BK226"/>
  <c r="J218"/>
  <c r="J212"/>
  <c r="BK201"/>
  <c r="BK194"/>
  <c r="J186"/>
  <c r="J178"/>
  <c r="BK171"/>
  <c r="J164"/>
  <c r="BK156"/>
  <c r="J308"/>
  <c r="BK302"/>
  <c r="BK298"/>
  <c r="BK296"/>
  <c r="J293"/>
  <c r="BK286"/>
  <c r="J282"/>
  <c r="J278"/>
  <c r="J272"/>
  <c r="BK264"/>
  <c r="BK257"/>
  <c r="J251"/>
  <c r="BK247"/>
  <c r="J237"/>
  <c r="J234"/>
  <c r="J229"/>
  <c r="J222"/>
  <c r="J219"/>
  <c r="J209"/>
  <c r="BK204"/>
  <c r="BK187"/>
  <c r="BK183"/>
  <c r="BK177"/>
  <c r="BK170"/>
  <c r="BK165"/>
  <c r="BK158"/>
  <c r="J301"/>
  <c r="BK272"/>
  <c r="BK263"/>
  <c r="J256"/>
  <c r="J248"/>
  <c r="BK238"/>
  <c r="J232"/>
  <c r="BK223"/>
  <c r="BK218"/>
  <c r="BK211"/>
  <c r="BK207"/>
  <c r="J197"/>
  <c r="BK192"/>
  <c r="BK186"/>
  <c r="BK179"/>
  <c r="BK173"/>
  <c r="J165"/>
  <c r="J161"/>
  <c r="J154"/>
  <c r="J150"/>
  <c i="5" r="BK277"/>
  <c r="BK263"/>
  <c r="BK253"/>
  <c r="BK248"/>
  <c r="J226"/>
  <c r="J218"/>
  <c r="BK214"/>
  <c r="J202"/>
  <c r="BK198"/>
  <c r="J180"/>
  <c r="J147"/>
  <c r="J265"/>
  <c r="J258"/>
  <c r="J253"/>
  <c r="J237"/>
  <c r="BK224"/>
  <c r="BK212"/>
  <c r="BK204"/>
  <c r="BK189"/>
  <c r="J182"/>
  <c r="J170"/>
  <c r="J153"/>
  <c r="J143"/>
  <c r="J228"/>
  <c r="BK216"/>
  <c r="J213"/>
  <c r="J206"/>
  <c r="J201"/>
  <c r="J178"/>
  <c r="J163"/>
  <c r="BK153"/>
  <c r="BK143"/>
  <c r="BK281"/>
  <c r="J277"/>
  <c r="BK262"/>
  <c r="BK255"/>
  <c r="J241"/>
  <c r="J223"/>
  <c r="J207"/>
  <c r="J187"/>
  <c r="J165"/>
  <c r="BK156"/>
  <c r="J134"/>
  <c i="6" r="J153"/>
  <c r="BK140"/>
  <c r="J136"/>
  <c r="J132"/>
  <c r="J164"/>
  <c r="BK157"/>
  <c r="J150"/>
  <c r="J144"/>
  <c r="BK135"/>
  <c r="BK161"/>
  <c r="J156"/>
  <c r="BK149"/>
  <c r="BK141"/>
  <c r="J135"/>
  <c r="BK131"/>
  <c i="7" r="BK167"/>
  <c r="BK157"/>
  <c r="BK153"/>
  <c r="J171"/>
  <c r="J166"/>
  <c r="BK163"/>
  <c r="BK155"/>
  <c r="J150"/>
  <c r="J141"/>
  <c r="J132"/>
  <c r="J160"/>
  <c r="J158"/>
  <c r="BK152"/>
  <c r="BK139"/>
  <c r="J134"/>
  <c i="2" l="1" r="T147"/>
  <c r="P203"/>
  <c r="BK255"/>
  <c r="J255"/>
  <c r="J100"/>
  <c r="BK279"/>
  <c r="J279"/>
  <c r="J101"/>
  <c r="T316"/>
  <c r="BK342"/>
  <c r="J342"/>
  <c r="J103"/>
  <c r="P430"/>
  <c r="BK458"/>
  <c r="J458"/>
  <c r="J105"/>
  <c r="BK512"/>
  <c r="J512"/>
  <c r="J106"/>
  <c r="T512"/>
  <c r="BK521"/>
  <c r="J521"/>
  <c r="J109"/>
  <c r="R559"/>
  <c r="T630"/>
  <c r="T652"/>
  <c r="T659"/>
  <c r="P668"/>
  <c r="P679"/>
  <c r="T693"/>
  <c r="R700"/>
  <c r="T716"/>
  <c r="T745"/>
  <c r="T764"/>
  <c r="R775"/>
  <c r="R782"/>
  <c r="R781"/>
  <c i="3" r="T130"/>
  <c r="P151"/>
  <c r="R175"/>
  <c r="T181"/>
  <c r="P189"/>
  <c r="BK200"/>
  <c r="J200"/>
  <c r="J104"/>
  <c r="P209"/>
  <c i="4" r="BK148"/>
  <c r="J148"/>
  <c r="J101"/>
  <c r="BK160"/>
  <c r="J160"/>
  <c r="J102"/>
  <c r="BK175"/>
  <c r="J175"/>
  <c r="J103"/>
  <c r="BK184"/>
  <c r="J184"/>
  <c r="J105"/>
  <c r="BK188"/>
  <c r="J188"/>
  <c r="J106"/>
  <c r="BK195"/>
  <c r="J195"/>
  <c r="J107"/>
  <c r="P202"/>
  <c r="R206"/>
  <c r="R214"/>
  <c r="R227"/>
  <c r="P241"/>
  <c r="T246"/>
  <c r="T250"/>
  <c r="R268"/>
  <c r="R267"/>
  <c r="T306"/>
  <c i="5" r="R133"/>
  <c r="BK172"/>
  <c r="J172"/>
  <c r="J100"/>
  <c r="BK195"/>
  <c r="J195"/>
  <c r="J101"/>
  <c r="BK222"/>
  <c r="J222"/>
  <c r="J102"/>
  <c r="P233"/>
  <c r="P264"/>
  <c r="P276"/>
  <c r="P275"/>
  <c i="6" r="BK129"/>
  <c r="J129"/>
  <c r="J100"/>
  <c r="BK143"/>
  <c r="J143"/>
  <c r="J101"/>
  <c r="R147"/>
  <c i="2" r="P147"/>
  <c r="R203"/>
  <c r="T255"/>
  <c r="P279"/>
  <c r="BK316"/>
  <c r="J316"/>
  <c r="J102"/>
  <c r="T342"/>
  <c r="T430"/>
  <c r="T458"/>
  <c r="R521"/>
  <c r="BK559"/>
  <c r="J559"/>
  <c r="J110"/>
  <c r="P630"/>
  <c r="R652"/>
  <c r="R659"/>
  <c r="T668"/>
  <c r="T679"/>
  <c r="R693"/>
  <c r="T700"/>
  <c r="P716"/>
  <c r="P745"/>
  <c r="P764"/>
  <c r="T775"/>
  <c r="BK782"/>
  <c r="J782"/>
  <c r="J124"/>
  <c i="3" r="BK130"/>
  <c r="T151"/>
  <c r="T175"/>
  <c r="R181"/>
  <c r="R189"/>
  <c r="R200"/>
  <c r="R209"/>
  <c i="4" r="T148"/>
  <c r="T160"/>
  <c r="T175"/>
  <c r="P184"/>
  <c r="R188"/>
  <c r="P195"/>
  <c r="T202"/>
  <c r="T206"/>
  <c r="P214"/>
  <c r="P227"/>
  <c r="BK241"/>
  <c r="J241"/>
  <c r="J115"/>
  <c r="R246"/>
  <c r="P250"/>
  <c r="T268"/>
  <c r="T267"/>
  <c r="R306"/>
  <c i="5" r="P133"/>
  <c r="R172"/>
  <c r="T195"/>
  <c r="R222"/>
  <c r="R233"/>
  <c r="R232"/>
  <c r="R254"/>
  <c r="BK261"/>
  <c r="J261"/>
  <c r="J107"/>
  <c r="R261"/>
  <c r="R264"/>
  <c r="T276"/>
  <c r="T275"/>
  <c i="6" r="P129"/>
  <c r="P128"/>
  <c r="P127"/>
  <c i="1" r="AU101"/>
  <c i="6" r="P143"/>
  <c r="P147"/>
  <c i="7" r="P131"/>
  <c r="R143"/>
  <c i="2" r="R147"/>
  <c r="BK203"/>
  <c r="J203"/>
  <c r="J99"/>
  <c r="P255"/>
  <c r="T279"/>
  <c r="P316"/>
  <c r="R342"/>
  <c r="BK430"/>
  <c r="J430"/>
  <c r="J104"/>
  <c r="R458"/>
  <c r="P512"/>
  <c r="P521"/>
  <c r="T559"/>
  <c r="R630"/>
  <c r="P652"/>
  <c r="P659"/>
  <c r="R668"/>
  <c r="R679"/>
  <c r="P693"/>
  <c r="P700"/>
  <c r="BK716"/>
  <c r="J716"/>
  <c r="J119"/>
  <c r="BK745"/>
  <c r="J745"/>
  <c r="J120"/>
  <c r="BK764"/>
  <c r="J764"/>
  <c r="J121"/>
  <c r="BK775"/>
  <c r="J775"/>
  <c r="J122"/>
  <c r="T782"/>
  <c r="T781"/>
  <c i="3" r="R130"/>
  <c r="R129"/>
  <c r="R151"/>
  <c r="P175"/>
  <c r="BK181"/>
  <c r="J181"/>
  <c r="J102"/>
  <c r="BK189"/>
  <c r="J189"/>
  <c r="J103"/>
  <c r="T200"/>
  <c r="BK209"/>
  <c r="J209"/>
  <c r="J105"/>
  <c i="4" r="P148"/>
  <c r="P160"/>
  <c r="P175"/>
  <c r="T184"/>
  <c r="T188"/>
  <c r="T195"/>
  <c r="R202"/>
  <c r="BK206"/>
  <c r="J206"/>
  <c r="J111"/>
  <c r="T214"/>
  <c r="BK227"/>
  <c r="J227"/>
  <c r="J114"/>
  <c r="R241"/>
  <c r="BK246"/>
  <c r="J246"/>
  <c r="J117"/>
  <c r="BK250"/>
  <c r="J250"/>
  <c r="J118"/>
  <c r="BK268"/>
  <c r="J268"/>
  <c r="J121"/>
  <c r="BK306"/>
  <c r="J306"/>
  <c r="J123"/>
  <c i="5" r="T133"/>
  <c r="T172"/>
  <c r="P195"/>
  <c r="T222"/>
  <c r="BK233"/>
  <c r="J233"/>
  <c r="J105"/>
  <c r="BK254"/>
  <c r="J254"/>
  <c r="J106"/>
  <c r="T254"/>
  <c r="P261"/>
  <c r="T261"/>
  <c r="T264"/>
  <c r="R276"/>
  <c r="R275"/>
  <c i="6" r="R129"/>
  <c r="R128"/>
  <c r="R127"/>
  <c r="R143"/>
  <c r="T147"/>
  <c i="7" r="R131"/>
  <c r="R130"/>
  <c r="P143"/>
  <c i="2" r="BK147"/>
  <c r="J147"/>
  <c r="J98"/>
  <c r="T203"/>
  <c r="R255"/>
  <c r="R279"/>
  <c r="R316"/>
  <c r="P342"/>
  <c r="R430"/>
  <c r="P458"/>
  <c r="R512"/>
  <c r="T521"/>
  <c r="T520"/>
  <c r="P559"/>
  <c r="BK630"/>
  <c r="J630"/>
  <c r="J111"/>
  <c r="BK652"/>
  <c r="J652"/>
  <c r="J113"/>
  <c r="BK659"/>
  <c r="J659"/>
  <c r="J114"/>
  <c r="BK668"/>
  <c r="J668"/>
  <c r="J115"/>
  <c r="BK679"/>
  <c r="J679"/>
  <c r="J116"/>
  <c r="BK693"/>
  <c r="J693"/>
  <c r="J117"/>
  <c r="BK700"/>
  <c r="J700"/>
  <c r="J118"/>
  <c r="R716"/>
  <c r="R745"/>
  <c r="R764"/>
  <c r="P775"/>
  <c r="P782"/>
  <c r="P781"/>
  <c i="3" r="P130"/>
  <c r="BK151"/>
  <c r="J151"/>
  <c r="J100"/>
  <c r="BK175"/>
  <c r="J175"/>
  <c r="J101"/>
  <c r="P181"/>
  <c r="T189"/>
  <c r="P200"/>
  <c r="T209"/>
  <c i="4" r="R148"/>
  <c r="R160"/>
  <c r="R175"/>
  <c r="R184"/>
  <c r="P188"/>
  <c r="R195"/>
  <c r="BK202"/>
  <c r="J202"/>
  <c r="J109"/>
  <c r="P206"/>
  <c r="BK214"/>
  <c r="J214"/>
  <c r="J112"/>
  <c r="T227"/>
  <c r="T241"/>
  <c r="P246"/>
  <c r="R250"/>
  <c r="P268"/>
  <c r="P267"/>
  <c r="P306"/>
  <c i="5" r="BK133"/>
  <c r="J133"/>
  <c r="J98"/>
  <c r="P172"/>
  <c r="R195"/>
  <c r="P222"/>
  <c r="T233"/>
  <c r="T232"/>
  <c r="P254"/>
  <c r="BK264"/>
  <c r="J264"/>
  <c r="J108"/>
  <c r="BK276"/>
  <c r="J276"/>
  <c r="J110"/>
  <c i="6" r="T129"/>
  <c r="T143"/>
  <c r="BK147"/>
  <c r="J147"/>
  <c r="J102"/>
  <c i="7" r="BK131"/>
  <c r="J131"/>
  <c r="J101"/>
  <c r="T131"/>
  <c r="T130"/>
  <c r="BK143"/>
  <c r="J143"/>
  <c r="J102"/>
  <c r="T143"/>
  <c r="BK147"/>
  <c r="J147"/>
  <c r="J104"/>
  <c r="P147"/>
  <c r="P146"/>
  <c r="R147"/>
  <c r="R146"/>
  <c r="T147"/>
  <c r="T146"/>
  <c r="BK172"/>
  <c r="J172"/>
  <c r="J106"/>
  <c r="P172"/>
  <c r="R172"/>
  <c r="T172"/>
  <c i="5" r="BK280"/>
  <c r="J280"/>
  <c r="J111"/>
  <c i="2" r="BK518"/>
  <c r="J518"/>
  <c r="J107"/>
  <c r="BK786"/>
  <c r="J786"/>
  <c r="J125"/>
  <c i="4" r="BK200"/>
  <c r="J200"/>
  <c r="J108"/>
  <c r="BK225"/>
  <c r="J225"/>
  <c r="J113"/>
  <c i="6" r="BK163"/>
  <c r="J163"/>
  <c r="J105"/>
  <c i="3" r="BK220"/>
  <c r="J220"/>
  <c r="J107"/>
  <c i="4" r="BK244"/>
  <c r="J244"/>
  <c r="J116"/>
  <c r="BK265"/>
  <c r="J265"/>
  <c r="J119"/>
  <c r="BK304"/>
  <c r="J304"/>
  <c r="J122"/>
  <c i="2" r="BK649"/>
  <c r="J649"/>
  <c r="J112"/>
  <c i="4" r="BK182"/>
  <c r="J182"/>
  <c r="J104"/>
  <c i="5" r="BK169"/>
  <c r="J169"/>
  <c r="J99"/>
  <c r="BK230"/>
  <c r="J230"/>
  <c r="J103"/>
  <c i="6" r="BK160"/>
  <c r="J160"/>
  <c r="J103"/>
  <c i="7" r="BK170"/>
  <c r="J170"/>
  <c r="J105"/>
  <c r="E85"/>
  <c r="F125"/>
  <c r="BE137"/>
  <c r="BE138"/>
  <c r="BE140"/>
  <c r="BE144"/>
  <c r="BE149"/>
  <c r="BE161"/>
  <c r="BE162"/>
  <c r="BE163"/>
  <c r="BE171"/>
  <c i="6" r="BK128"/>
  <c r="J128"/>
  <c r="J99"/>
  <c i="7" r="J122"/>
  <c r="BE134"/>
  <c r="BE135"/>
  <c r="BE141"/>
  <c r="BE157"/>
  <c r="BE160"/>
  <c r="BE132"/>
  <c r="BE133"/>
  <c r="BE136"/>
  <c r="BE139"/>
  <c r="BE150"/>
  <c r="BE151"/>
  <c r="BE154"/>
  <c r="BE155"/>
  <c r="BE156"/>
  <c r="BE164"/>
  <c r="BE166"/>
  <c r="BE167"/>
  <c r="BE173"/>
  <c r="BE174"/>
  <c r="BE142"/>
  <c r="BE145"/>
  <c r="BE148"/>
  <c r="BE152"/>
  <c r="BE153"/>
  <c r="BE158"/>
  <c r="BE159"/>
  <c r="BE165"/>
  <c r="BE168"/>
  <c r="BE169"/>
  <c i="6" r="BE131"/>
  <c r="BE138"/>
  <c r="BE148"/>
  <c r="BE155"/>
  <c r="BE156"/>
  <c r="BE158"/>
  <c r="BE159"/>
  <c r="E85"/>
  <c r="F124"/>
  <c r="BE134"/>
  <c r="BE135"/>
  <c r="BE139"/>
  <c r="BE144"/>
  <c r="BE146"/>
  <c r="BE149"/>
  <c r="BE151"/>
  <c r="BE153"/>
  <c r="BE154"/>
  <c r="BE157"/>
  <c r="BE161"/>
  <c r="BE164"/>
  <c i="5" r="BK232"/>
  <c r="J232"/>
  <c r="J104"/>
  <c i="6" r="BE136"/>
  <c r="BE137"/>
  <c r="BE140"/>
  <c r="BE141"/>
  <c r="BE142"/>
  <c r="J91"/>
  <c r="BE130"/>
  <c r="BE132"/>
  <c r="BE133"/>
  <c r="BE145"/>
  <c r="BE150"/>
  <c r="BE152"/>
  <c i="5" r="BE141"/>
  <c r="BE143"/>
  <c r="BE180"/>
  <c r="BE182"/>
  <c r="BE189"/>
  <c r="BE196"/>
  <c r="BE198"/>
  <c r="BE202"/>
  <c r="BE209"/>
  <c r="BE211"/>
  <c r="BE214"/>
  <c r="BE219"/>
  <c r="BE236"/>
  <c r="BE251"/>
  <c r="BE258"/>
  <c r="BE262"/>
  <c r="BE278"/>
  <c r="BE281"/>
  <c r="J89"/>
  <c r="F92"/>
  <c r="BE134"/>
  <c r="BE138"/>
  <c r="BE167"/>
  <c r="BE178"/>
  <c r="BE187"/>
  <c r="BE192"/>
  <c r="BE217"/>
  <c r="BE223"/>
  <c r="BE224"/>
  <c r="BE249"/>
  <c r="BE253"/>
  <c r="BE270"/>
  <c r="E85"/>
  <c r="BE156"/>
  <c r="BE173"/>
  <c r="BE201"/>
  <c r="BE206"/>
  <c r="BE207"/>
  <c r="BE213"/>
  <c r="BE215"/>
  <c r="BE218"/>
  <c r="BE228"/>
  <c r="BE231"/>
  <c r="BE241"/>
  <c r="BE244"/>
  <c r="BE246"/>
  <c r="BE248"/>
  <c r="BE277"/>
  <c r="BE136"/>
  <c r="BE147"/>
  <c r="BE149"/>
  <c r="BE151"/>
  <c r="BE153"/>
  <c r="BE155"/>
  <c r="BE161"/>
  <c r="BE163"/>
  <c r="BE165"/>
  <c r="BE170"/>
  <c r="BE175"/>
  <c r="BE185"/>
  <c r="BE204"/>
  <c r="BE212"/>
  <c r="BE216"/>
  <c r="BE221"/>
  <c r="BE226"/>
  <c r="BE234"/>
  <c r="BE237"/>
  <c r="BE239"/>
  <c r="BE255"/>
  <c r="BE257"/>
  <c r="BE260"/>
  <c r="BE263"/>
  <c r="BE265"/>
  <c r="BE279"/>
  <c i="4" r="E85"/>
  <c r="F142"/>
  <c r="BE158"/>
  <c r="BE176"/>
  <c r="BE177"/>
  <c r="BE183"/>
  <c r="BE199"/>
  <c r="BE209"/>
  <c r="BE219"/>
  <c r="BE221"/>
  <c r="BE229"/>
  <c r="BE230"/>
  <c r="BE232"/>
  <c r="BE243"/>
  <c r="BE251"/>
  <c r="BE254"/>
  <c r="BE256"/>
  <c r="BE258"/>
  <c r="BE270"/>
  <c r="BE274"/>
  <c r="BE275"/>
  <c i="3" r="J130"/>
  <c r="J99"/>
  <c i="4" r="BE149"/>
  <c r="BE150"/>
  <c r="BE155"/>
  <c r="BE156"/>
  <c r="BE159"/>
  <c r="BE161"/>
  <c r="BE171"/>
  <c r="BE172"/>
  <c r="BE178"/>
  <c r="BE179"/>
  <c r="BE189"/>
  <c r="BE193"/>
  <c r="BE194"/>
  <c r="BE198"/>
  <c r="BE201"/>
  <c r="BE213"/>
  <c r="BE215"/>
  <c r="BE216"/>
  <c r="BE226"/>
  <c r="BE228"/>
  <c r="BE231"/>
  <c r="BE233"/>
  <c r="BE236"/>
  <c r="BE240"/>
  <c r="BE242"/>
  <c r="BE253"/>
  <c r="BE259"/>
  <c r="BE260"/>
  <c r="BE262"/>
  <c r="BE266"/>
  <c r="BE273"/>
  <c r="BE276"/>
  <c r="BE277"/>
  <c r="BE283"/>
  <c r="BE285"/>
  <c r="BE288"/>
  <c r="BE289"/>
  <c r="BE292"/>
  <c r="BE297"/>
  <c r="BE303"/>
  <c r="BE308"/>
  <c r="J91"/>
  <c r="BE151"/>
  <c r="BE154"/>
  <c r="BE157"/>
  <c r="BE162"/>
  <c r="BE165"/>
  <c r="BE170"/>
  <c r="BE174"/>
  <c r="BE180"/>
  <c r="BE181"/>
  <c r="BE191"/>
  <c r="BE196"/>
  <c r="BE197"/>
  <c r="BE203"/>
  <c r="BE207"/>
  <c r="BE217"/>
  <c r="BE222"/>
  <c r="BE237"/>
  <c r="BE238"/>
  <c r="BE239"/>
  <c r="BE245"/>
  <c r="BE247"/>
  <c r="BE248"/>
  <c r="BE249"/>
  <c r="BE252"/>
  <c r="BE261"/>
  <c r="BE263"/>
  <c r="BE271"/>
  <c r="BE282"/>
  <c r="BE284"/>
  <c r="BE291"/>
  <c r="BE294"/>
  <c r="BE295"/>
  <c r="BE298"/>
  <c r="BE305"/>
  <c r="BE152"/>
  <c r="BE153"/>
  <c r="BE163"/>
  <c r="BE164"/>
  <c r="BE166"/>
  <c r="BE167"/>
  <c r="BE168"/>
  <c r="BE169"/>
  <c r="BE173"/>
  <c r="BE185"/>
  <c r="BE186"/>
  <c r="BE187"/>
  <c r="BE192"/>
  <c r="BE204"/>
  <c r="BE208"/>
  <c r="BE210"/>
  <c r="BE211"/>
  <c r="BE212"/>
  <c r="BE218"/>
  <c r="BE220"/>
  <c r="BE223"/>
  <c r="BE224"/>
  <c r="BE234"/>
  <c r="BE235"/>
  <c r="BE255"/>
  <c r="BE257"/>
  <c r="BE264"/>
  <c r="BE269"/>
  <c r="BE272"/>
  <c r="BE278"/>
  <c r="BE279"/>
  <c r="BE280"/>
  <c r="BE281"/>
  <c r="BE286"/>
  <c r="BE287"/>
  <c r="BE290"/>
  <c r="BE293"/>
  <c r="BE296"/>
  <c r="BE299"/>
  <c r="BE300"/>
  <c r="BE301"/>
  <c r="BE302"/>
  <c r="BE307"/>
  <c i="3" r="E85"/>
  <c r="J91"/>
  <c r="F94"/>
  <c r="BE131"/>
  <c r="BE134"/>
  <c r="BE140"/>
  <c r="BE141"/>
  <c r="BE153"/>
  <c r="BE156"/>
  <c r="BE157"/>
  <c r="BE158"/>
  <c r="BE167"/>
  <c r="BE169"/>
  <c r="BE170"/>
  <c r="BE173"/>
  <c r="BE176"/>
  <c r="BE178"/>
  <c r="BE180"/>
  <c r="BE182"/>
  <c r="BE132"/>
  <c r="BE137"/>
  <c r="BE145"/>
  <c r="BE147"/>
  <c r="BE160"/>
  <c r="BE162"/>
  <c r="BE183"/>
  <c r="BE190"/>
  <c r="BE191"/>
  <c r="BE193"/>
  <c r="BE208"/>
  <c r="BE213"/>
  <c r="BE133"/>
  <c r="BE139"/>
  <c r="BE142"/>
  <c r="BE143"/>
  <c r="BE144"/>
  <c r="BE148"/>
  <c r="BE149"/>
  <c r="BE155"/>
  <c r="BE159"/>
  <c r="BE164"/>
  <c r="BE165"/>
  <c r="BE171"/>
  <c r="BE174"/>
  <c r="BE184"/>
  <c r="BE187"/>
  <c r="BE195"/>
  <c r="BE197"/>
  <c r="BE199"/>
  <c r="BE201"/>
  <c r="BE205"/>
  <c r="BE207"/>
  <c r="BE211"/>
  <c r="BE215"/>
  <c r="BE216"/>
  <c r="BE218"/>
  <c r="BE135"/>
  <c r="BE136"/>
  <c r="BE138"/>
  <c r="BE146"/>
  <c r="BE150"/>
  <c r="BE152"/>
  <c r="BE154"/>
  <c r="BE161"/>
  <c r="BE163"/>
  <c r="BE166"/>
  <c r="BE168"/>
  <c r="BE172"/>
  <c r="BE177"/>
  <c r="BE179"/>
  <c r="BE185"/>
  <c r="BE186"/>
  <c r="BE188"/>
  <c r="BE192"/>
  <c r="BE194"/>
  <c r="BE196"/>
  <c r="BE198"/>
  <c r="BE202"/>
  <c r="BE203"/>
  <c r="BE204"/>
  <c r="BE206"/>
  <c r="BE210"/>
  <c r="BE212"/>
  <c r="BE214"/>
  <c r="BE217"/>
  <c r="BE221"/>
  <c i="2" r="J89"/>
  <c r="E135"/>
  <c r="BE154"/>
  <c r="BE174"/>
  <c r="BE182"/>
  <c r="BE192"/>
  <c r="BE197"/>
  <c r="BE236"/>
  <c r="BE242"/>
  <c r="BE254"/>
  <c r="BE256"/>
  <c r="BE258"/>
  <c r="BE284"/>
  <c r="BE329"/>
  <c r="BE353"/>
  <c r="BE381"/>
  <c r="BE411"/>
  <c r="BE427"/>
  <c r="BE453"/>
  <c r="BE459"/>
  <c r="BE462"/>
  <c r="BE475"/>
  <c r="BE484"/>
  <c r="BE496"/>
  <c r="BE501"/>
  <c r="BE509"/>
  <c r="BE513"/>
  <c r="BE522"/>
  <c r="BE525"/>
  <c r="BE533"/>
  <c r="BE545"/>
  <c r="BE552"/>
  <c r="BE553"/>
  <c r="BE566"/>
  <c r="BE580"/>
  <c r="BE582"/>
  <c r="BE585"/>
  <c r="BE600"/>
  <c r="BE603"/>
  <c r="BE606"/>
  <c r="BE616"/>
  <c r="BE621"/>
  <c r="BE623"/>
  <c r="BE624"/>
  <c r="BE631"/>
  <c r="BE633"/>
  <c r="BE638"/>
  <c r="BE643"/>
  <c r="BE667"/>
  <c r="BE675"/>
  <c r="BE680"/>
  <c r="BE696"/>
  <c r="BE697"/>
  <c r="BE703"/>
  <c r="BE709"/>
  <c r="BE711"/>
  <c r="BE713"/>
  <c r="BE717"/>
  <c r="BE719"/>
  <c r="BE726"/>
  <c r="BE735"/>
  <c r="BE749"/>
  <c r="BE763"/>
  <c r="BE784"/>
  <c r="F142"/>
  <c r="BE148"/>
  <c r="BE162"/>
  <c r="BE172"/>
  <c r="BE179"/>
  <c r="BE200"/>
  <c r="BE206"/>
  <c r="BE209"/>
  <c r="BE224"/>
  <c r="BE234"/>
  <c r="BE238"/>
  <c r="BE243"/>
  <c r="BE252"/>
  <c r="BE270"/>
  <c r="BE277"/>
  <c r="BE291"/>
  <c r="BE298"/>
  <c r="BE303"/>
  <c r="BE304"/>
  <c r="BE311"/>
  <c r="BE312"/>
  <c r="BE317"/>
  <c r="BE320"/>
  <c r="BE323"/>
  <c r="BE337"/>
  <c r="BE349"/>
  <c r="BE351"/>
  <c r="BE362"/>
  <c r="BE366"/>
  <c r="BE373"/>
  <c r="BE374"/>
  <c r="BE402"/>
  <c r="BE409"/>
  <c r="BE412"/>
  <c r="BE419"/>
  <c r="BE423"/>
  <c r="BE425"/>
  <c r="BE434"/>
  <c r="BE438"/>
  <c r="BE448"/>
  <c r="BE479"/>
  <c r="BE504"/>
  <c r="BE515"/>
  <c r="BE528"/>
  <c r="BE536"/>
  <c r="BE539"/>
  <c r="BE555"/>
  <c r="BE560"/>
  <c r="BE569"/>
  <c r="BE572"/>
  <c r="BE575"/>
  <c r="BE608"/>
  <c r="BE618"/>
  <c r="BE636"/>
  <c r="BE645"/>
  <c r="BE653"/>
  <c r="BE665"/>
  <c r="BE669"/>
  <c r="BE678"/>
  <c r="BE682"/>
  <c r="BE687"/>
  <c r="BE699"/>
  <c r="BE701"/>
  <c r="BE712"/>
  <c r="BE729"/>
  <c r="BE737"/>
  <c r="BE740"/>
  <c r="BE741"/>
  <c r="BE744"/>
  <c r="BE758"/>
  <c r="BE156"/>
  <c r="BE165"/>
  <c r="BE184"/>
  <c r="BE187"/>
  <c r="BE195"/>
  <c r="BE210"/>
  <c r="BE221"/>
  <c r="BE226"/>
  <c r="BE228"/>
  <c r="BE231"/>
  <c r="BE232"/>
  <c r="BE245"/>
  <c r="BE250"/>
  <c r="BE275"/>
  <c r="BE280"/>
  <c r="BE286"/>
  <c r="BE326"/>
  <c r="BE339"/>
  <c r="BE343"/>
  <c r="BE345"/>
  <c r="BE358"/>
  <c r="BE377"/>
  <c r="BE378"/>
  <c r="BE390"/>
  <c r="BE391"/>
  <c r="BE404"/>
  <c r="BE416"/>
  <c r="BE443"/>
  <c r="BE454"/>
  <c r="BE456"/>
  <c r="BE467"/>
  <c r="BE472"/>
  <c r="BE474"/>
  <c r="BE477"/>
  <c r="BE480"/>
  <c r="BE494"/>
  <c r="BE497"/>
  <c r="BE506"/>
  <c r="BE517"/>
  <c r="BE519"/>
  <c r="BE531"/>
  <c r="BE542"/>
  <c r="BE550"/>
  <c r="BE558"/>
  <c r="BE578"/>
  <c r="BE594"/>
  <c r="BE613"/>
  <c r="BE641"/>
  <c r="BE648"/>
  <c r="BE650"/>
  <c r="BE655"/>
  <c r="BE658"/>
  <c r="BE660"/>
  <c r="BE662"/>
  <c r="BE671"/>
  <c r="BE673"/>
  <c r="BE685"/>
  <c r="BE691"/>
  <c r="BE724"/>
  <c r="BE730"/>
  <c r="BE733"/>
  <c r="BE746"/>
  <c r="BE754"/>
  <c r="BE756"/>
  <c r="BE770"/>
  <c r="BE772"/>
  <c r="BE776"/>
  <c r="BE780"/>
  <c r="BE783"/>
  <c r="BE785"/>
  <c r="BE787"/>
  <c r="BE151"/>
  <c r="BE159"/>
  <c r="BE167"/>
  <c r="BE169"/>
  <c r="BE176"/>
  <c r="BE204"/>
  <c r="BE212"/>
  <c r="BE215"/>
  <c r="BE217"/>
  <c r="BE219"/>
  <c r="BE222"/>
  <c r="BE240"/>
  <c r="BE261"/>
  <c r="BE263"/>
  <c r="BE266"/>
  <c r="BE268"/>
  <c r="BE273"/>
  <c r="BE282"/>
  <c r="BE287"/>
  <c r="BE289"/>
  <c r="BE295"/>
  <c r="BE301"/>
  <c r="BE307"/>
  <c r="BE309"/>
  <c r="BE332"/>
  <c r="BE334"/>
  <c r="BE347"/>
  <c r="BE355"/>
  <c r="BE360"/>
  <c r="BE364"/>
  <c r="BE368"/>
  <c r="BE370"/>
  <c r="BE384"/>
  <c r="BE387"/>
  <c r="BE393"/>
  <c r="BE395"/>
  <c r="BE398"/>
  <c r="BE400"/>
  <c r="BE407"/>
  <c r="BE421"/>
  <c r="BE429"/>
  <c r="BE431"/>
  <c r="BE457"/>
  <c r="BE465"/>
  <c r="BE470"/>
  <c r="BE486"/>
  <c r="BE488"/>
  <c r="BE490"/>
  <c r="BE492"/>
  <c r="BE499"/>
  <c r="BE514"/>
  <c r="BE547"/>
  <c r="BE563"/>
  <c r="BE591"/>
  <c r="BE611"/>
  <c r="BE626"/>
  <c r="BE629"/>
  <c r="BE656"/>
  <c r="BE692"/>
  <c r="BE694"/>
  <c r="BE695"/>
  <c r="BE714"/>
  <c r="BE715"/>
  <c r="BE721"/>
  <c r="BE731"/>
  <c r="BE750"/>
  <c r="BE753"/>
  <c r="BE761"/>
  <c r="BE765"/>
  <c r="J34"/>
  <c i="1" r="AW96"/>
  <c i="3" r="F36"/>
  <c i="1" r="BA97"/>
  <c i="3" r="F37"/>
  <c i="1" r="BB97"/>
  <c i="4" r="F37"/>
  <c i="1" r="BB98"/>
  <c i="5" r="F37"/>
  <c i="1" r="BD100"/>
  <c i="6" r="J36"/>
  <c i="1" r="AW101"/>
  <c i="6" r="F38"/>
  <c i="1" r="BC101"/>
  <c i="7" r="F37"/>
  <c i="1" r="BB102"/>
  <c i="2" r="F37"/>
  <c i="1" r="BD96"/>
  <c r="AS94"/>
  <c i="3" r="F38"/>
  <c i="1" r="BC97"/>
  <c i="4" r="F36"/>
  <c i="1" r="BA98"/>
  <c i="4" r="F39"/>
  <c i="1" r="BD98"/>
  <c i="5" r="F36"/>
  <c i="1" r="BC100"/>
  <c i="6" r="F36"/>
  <c i="1" r="BA101"/>
  <c i="7" r="F38"/>
  <c i="1" r="BC102"/>
  <c i="7" r="F36"/>
  <c i="1" r="BA102"/>
  <c i="2" r="F34"/>
  <c i="1" r="BA96"/>
  <c i="3" r="F39"/>
  <c i="1" r="BD97"/>
  <c i="3" r="J36"/>
  <c i="1" r="AW97"/>
  <c i="4" r="F38"/>
  <c i="1" r="BC98"/>
  <c i="4" r="J36"/>
  <c i="1" r="AW98"/>
  <c i="5" r="F35"/>
  <c i="1" r="BB100"/>
  <c i="5" r="J34"/>
  <c i="1" r="AW100"/>
  <c i="6" r="F39"/>
  <c i="1" r="BD101"/>
  <c i="7" r="F39"/>
  <c i="1" r="BD102"/>
  <c i="2" r="F35"/>
  <c i="1" r="BB96"/>
  <c i="2" r="F36"/>
  <c i="1" r="BC96"/>
  <c i="5" r="F34"/>
  <c i="1" r="BA100"/>
  <c i="6" r="F37"/>
  <c i="1" r="BB101"/>
  <c i="7" r="J36"/>
  <c i="1" r="AW102"/>
  <c i="6" l="1" r="T128"/>
  <c r="T127"/>
  <c i="4" r="R147"/>
  <c i="3" r="P129"/>
  <c i="1" r="AU97"/>
  <c i="7" r="R129"/>
  <c r="R128"/>
  <c i="2" r="P520"/>
  <c i="7" r="P130"/>
  <c r="P129"/>
  <c r="P128"/>
  <c i="1" r="AU102"/>
  <c i="4" r="T205"/>
  <c i="5" r="T132"/>
  <c r="T131"/>
  <c i="4" r="P147"/>
  <c i="2" r="R146"/>
  <c r="P146"/>
  <c r="P145"/>
  <c i="1" r="AU96"/>
  <c i="5" r="P232"/>
  <c i="4" r="R205"/>
  <c i="7" r="T129"/>
  <c r="T128"/>
  <c i="4" r="P205"/>
  <c i="3" r="T129"/>
  <c i="5" r="P132"/>
  <c r="P131"/>
  <c i="1" r="AU100"/>
  <c i="4" r="T147"/>
  <c r="T146"/>
  <c r="T145"/>
  <c i="2" r="R520"/>
  <c i="5" r="R132"/>
  <c r="R131"/>
  <c i="2" r="T146"/>
  <c r="T145"/>
  <c i="3" r="BK219"/>
  <c r="J219"/>
  <c r="J106"/>
  <c i="2" r="BK146"/>
  <c r="J146"/>
  <c r="J97"/>
  <c r="BK520"/>
  <c r="J520"/>
  <c r="J108"/>
  <c i="4" r="BK147"/>
  <c i="5" r="BK132"/>
  <c r="J132"/>
  <c r="J97"/>
  <c i="7" r="BK146"/>
  <c r="J146"/>
  <c r="J103"/>
  <c i="4" r="BK267"/>
  <c r="J267"/>
  <c r="J120"/>
  <c i="6" r="BK162"/>
  <c r="J162"/>
  <c r="J104"/>
  <c i="7" r="BK130"/>
  <c r="BK129"/>
  <c r="BK128"/>
  <c r="J128"/>
  <c r="J98"/>
  <c i="2" r="BK781"/>
  <c r="J781"/>
  <c r="J123"/>
  <c i="4" r="BK205"/>
  <c r="J205"/>
  <c r="J110"/>
  <c i="5" r="BK275"/>
  <c r="J275"/>
  <c r="J109"/>
  <c i="6" r="BK127"/>
  <c r="J127"/>
  <c r="J98"/>
  <c i="5" r="BK131"/>
  <c r="J131"/>
  <c r="J96"/>
  <c i="3" r="J35"/>
  <c i="1" r="AV97"/>
  <c r="AT97"/>
  <c i="4" r="J35"/>
  <c i="1" r="AV98"/>
  <c r="AT98"/>
  <c r="BC95"/>
  <c r="AY95"/>
  <c r="BB95"/>
  <c r="AX95"/>
  <c i="5" r="J33"/>
  <c i="1" r="AV100"/>
  <c r="AT100"/>
  <c i="7" r="J35"/>
  <c i="1" r="AV102"/>
  <c r="AT102"/>
  <c r="BB99"/>
  <c r="AX99"/>
  <c i="3" r="F35"/>
  <c i="1" r="AZ97"/>
  <c i="4" r="F35"/>
  <c i="1" r="AZ98"/>
  <c r="BA95"/>
  <c r="AW95"/>
  <c r="BD95"/>
  <c i="5" r="F33"/>
  <c i="1" r="AZ100"/>
  <c i="6" r="F35"/>
  <c i="1" r="AZ101"/>
  <c r="BC99"/>
  <c r="AY99"/>
  <c i="2" r="F33"/>
  <c i="1" r="AZ96"/>
  <c i="6" r="J35"/>
  <c i="1" r="AV101"/>
  <c r="AT101"/>
  <c r="BA99"/>
  <c r="AW99"/>
  <c r="BD99"/>
  <c i="2" r="J33"/>
  <c i="1" r="AV96"/>
  <c r="AT96"/>
  <c i="7" r="F35"/>
  <c i="1" r="AZ102"/>
  <c i="4" l="1" r="BK146"/>
  <c r="J146"/>
  <c r="J99"/>
  <c r="P146"/>
  <c r="P145"/>
  <c i="1" r="AU98"/>
  <c i="4" r="R146"/>
  <c r="R145"/>
  <c i="2" r="R145"/>
  <c i="3" r="BK129"/>
  <c r="J129"/>
  <c r="J98"/>
  <c i="7" r="J129"/>
  <c r="J99"/>
  <c r="J130"/>
  <c r="J100"/>
  <c i="2" r="BK145"/>
  <c r="J145"/>
  <c i="4" r="J147"/>
  <c r="J100"/>
  <c i="7" r="J32"/>
  <c i="1" r="AG102"/>
  <c r="BB94"/>
  <c r="W31"/>
  <c r="AU95"/>
  <c i="2" r="J30"/>
  <c i="1" r="AG96"/>
  <c i="6" r="J32"/>
  <c i="1" r="AG101"/>
  <c r="AN101"/>
  <c r="AZ99"/>
  <c r="AV99"/>
  <c r="AT99"/>
  <c r="AU99"/>
  <c r="AZ95"/>
  <c r="BD94"/>
  <c r="W33"/>
  <c r="BC94"/>
  <c r="W32"/>
  <c i="5" r="J30"/>
  <c i="1" r="AG100"/>
  <c r="BA94"/>
  <c r="AW94"/>
  <c r="AK30"/>
  <c i="7" l="1" r="J41"/>
  <c i="2" r="J39"/>
  <c r="J96"/>
  <c i="4" r="BK145"/>
  <c r="J145"/>
  <c r="J98"/>
  <c i="6" r="J41"/>
  <c i="5" r="J39"/>
  <c i="1" r="AN100"/>
  <c r="AN102"/>
  <c r="AN96"/>
  <c r="AU94"/>
  <c r="AZ94"/>
  <c r="W29"/>
  <c i="3" r="J32"/>
  <c i="1" r="AG97"/>
  <c r="AV95"/>
  <c r="AT95"/>
  <c r="W30"/>
  <c r="AY94"/>
  <c r="AG99"/>
  <c r="AX94"/>
  <c i="3" l="1" r="J41"/>
  <c i="1" r="AN99"/>
  <c r="AN97"/>
  <c i="4" r="J32"/>
  <c i="1" r="AG98"/>
  <c r="AG95"/>
  <c r="AV94"/>
  <c r="AK29"/>
  <c l="1" r="AN98"/>
  <c i="4" r="J41"/>
  <c i="1" r="AN95"/>
  <c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<sst xmlns="http://schemas.openxmlformats.org/spreadsheetml/2006/main">
  <si>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</si>
  <si>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</si>
  <si>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</si>
  <si>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</si>
  <si>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</si>
  <si>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{28150b87-c4a4-4481-8a9e-124d1efad46e}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</si>
  <si>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</si>
  <si>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</si>
  <si>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</si>
  <si>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</si>
  <si>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</si>
  <si>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</si>
  <si>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</si>
  <si>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</si>
  <si>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2024-086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</si>
  <si>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</si>
  <si>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</si>
  <si>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Venkovní odborná učebna a plocha oddychu a relaxace p.č.st.227/8, p.č.3145 v k.ú. Horažďovice</t>
  </si>
  <si>
    <t>KSO:</t>
  </si>
  <si>
    <t>CC-CZ:</t>
  </si>
  <si>
    <t>Místo:</t>
  </si>
  <si>
    <t>Horažďovice</t>
  </si>
  <si>
    <t>Datum:</t>
  </si>
  <si>
    <t>16. 1. 2025</t>
  </si>
  <si>
    <t>Zadavatel:</t>
  </si>
  <si>
    <t>IČ:</t>
  </si>
  <si>
    <t>Střední škola Horažďovice</t>
  </si>
  <si>
    <t>DIČ:</t>
  </si>
  <si>
    <t>Uchazeč:</t>
  </si>
  <si>
    <t>Vyplň údaj</t>
  </si>
  <si>
    <t>Projektant:</t>
  </si>
  <si>
    <t>True</t>
  </si>
  <si>
    <t>Ing. Martin Liška</t>
  </si>
  <si>
    <t>1</t>
  </si>
  <si>
    <t>Zpracovatel:</t>
  </si>
  <si>
    <t>KASTA - kalkulace staveb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</si>
  <si>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</si>
  <si>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</si>
  <si>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</si>
  <si>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</si>
  <si>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</si>
  <si>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</si>
  <si>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</si>
  <si>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</si>
  <si>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</si>
  <si>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</si>
  <si>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</si>
  <si>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</si>
  <si>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</si>
  <si>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</si>
  <si>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</si>
  <si>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</si>
  <si>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</si>
  <si>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</si>
  <si>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</si>
  <si>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</si>
  <si>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</si>
  <si>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</si>
  <si>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</si>
  <si>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</si>
  <si>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</si>
  <si>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</si>
  <si>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</si>
  <si>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</si>
  <si>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</si>
  <si>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</si>
  <si>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</si>
  <si>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</si>
  <si>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</si>
  <si>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</si>
  <si>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</si>
  <si>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</si>
  <si>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</si>
  <si>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</si>
  <si>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</si>
  <si>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</si>
  <si>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</si>
  <si>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</si>
  <si>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</si>
  <si>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</si>
  <si>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</si>
  <si>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010</t>
  </si>
  <si>
    <t>Venkovní učebna</t>
  </si>
  <si>
    <t>STA</t>
  </si>
  <si>
    <t>{b33d23a2-edd0-4f38-9d0c-73d63bbae657}</t>
  </si>
  <si>
    <t>2</t>
  </si>
  <si>
    <t>/</t>
  </si>
  <si>
    <t>Soupis</t>
  </si>
  <si>
    <t>###NOINSERT###</t>
  </si>
  <si>
    <t>011</t>
  </si>
  <si>
    <t>Zdravotně technické instalace</t>
  </si>
  <si>
    <t>{89462a22-9704-4efe-8e1c-c165cd7e4099}</t>
  </si>
  <si>
    <t>012</t>
  </si>
  <si>
    <t>Elektro</t>
  </si>
  <si>
    <t>{51672d5f-70ed-42f9-855f-a65c75719a4f}</t>
  </si>
  <si>
    <t>020</t>
  </si>
  <si>
    <t>Plocha oddychu a relaxace</t>
  </si>
  <si>
    <t>{768723d4-8e69-43ad-8393-36fe8b4abebe}</t>
  </si>
  <si>
    <t>021</t>
  </si>
  <si>
    <t>Sadové úpravy</t>
  </si>
  <si>
    <t>{73832d93-ed77-4b6f-9c7d-424e42429df9}</t>
  </si>
  <si>
    <t>022</t>
  </si>
  <si>
    <t>Elektro - hromosvod</t>
  </si>
  <si>
    <t>{8f693191-b55a-46ee-913e-7f3ab88acfb1}</t>
  </si>
  <si>
    <t>KRYCÍ LIST SOUPISU PRACÍ</t>
  </si>
  <si>
    <t>Objekt:</t>
  </si>
  <si>
    <t>010 - Venkovní učebna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</si>
  <si>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</si>
  <si>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</si>
  <si>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</si>
  <si>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</si>
  <si>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</si>
  <si>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</si>
  <si>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</si>
  <si>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</si>
  <si>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</si>
  <si>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</si>
  <si>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</si>
  <si>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</si>
  <si>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</si>
  <si>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</si>
  <si>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</si>
  <si>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</si>
  <si>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</si>
  <si>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</si>
  <si>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</si>
  <si>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</si>
  <si>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</si>
  <si>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</si>
  <si>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</si>
  <si>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</si>
  <si>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</si>
  <si>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</si>
  <si>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</si>
  <si>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</si>
  <si>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</si>
  <si>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</si>
  <si>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</si>
  <si>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</si>
  <si>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</si>
  <si>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</si>
  <si>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</si>
  <si>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</si>
  <si>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</si>
  <si>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</si>
  <si>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</si>
  <si>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</si>
  <si>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</si>
  <si>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</si>
  <si>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</si>
  <si>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</si>
  <si>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</si>
  <si>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</si>
  <si>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</si>
  <si>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</si>
  <si>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</si>
  <si>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</si>
  <si>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</si>
  <si>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</si>
  <si>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121151115</t>
  </si>
  <si>
    <t>Sejmutí ornice plochy do 500 m2 tl vrstvy přes 250 do 300 mm strojně</t>
  </si>
  <si>
    <t>m2</t>
  </si>
  <si>
    <t>4</t>
  </si>
  <si>
    <t>2058292475</t>
  </si>
  <si>
    <t>VV</t>
  </si>
  <si>
    <t>"Pro učebnu" 12,5*7</t>
  </si>
  <si>
    <t>"SE01" 10,5*(2,24+2)/2</t>
  </si>
  <si>
    <t>122251102</t>
  </si>
  <si>
    <t>Odkopávky a prokopávky nezapažené v hornině třídy těžitelnosti I skupiny 3 objem do 50 m3 strojně</t>
  </si>
  <si>
    <t>m3</t>
  </si>
  <si>
    <t>142896061</t>
  </si>
  <si>
    <t>"Stavební jáma" 6,4*7*0,4+6,085*7*0,1</t>
  </si>
  <si>
    <t>"SE01" 10,5*(2,24+2)/2*0,1</t>
  </si>
  <si>
    <t>3</t>
  </si>
  <si>
    <t>129001101</t>
  </si>
  <si>
    <t>Příplatek za ztížení odkopávky nebo prokopávky v blízkosti inženýrských sítí</t>
  </si>
  <si>
    <t>-687177956</t>
  </si>
  <si>
    <t>(24,406+4,19+17,172+19,712)*0,15</t>
  </si>
  <si>
    <t>131251100</t>
  </si>
  <si>
    <t>Hloubení jam nezapažených v hornině třídy těžitelnosti I skupiny 3 objem do 20 m3 strojně</t>
  </si>
  <si>
    <t>-2075564178</t>
  </si>
  <si>
    <t>"Pro patku" 1*1*1,1</t>
  </si>
  <si>
    <t>"Pro šachtu Š3" 1,8*1,77*0,97</t>
  </si>
  <si>
    <t>5</t>
  </si>
  <si>
    <t>132212121</t>
  </si>
  <si>
    <t>Hloubení zapažených rýh šířky do 800 mm v soudržných horninách třídy těžitelnosti I skupiny 3 ručně</t>
  </si>
  <si>
    <t>-468222963</t>
  </si>
  <si>
    <t>"Pro kanalizaci - pod kuchyní" (6+1,5+2,4+2,5+1,7+0,5+2+2)*0,6*(1,2+0,8)/2</t>
  </si>
  <si>
    <t>"Pro kanalizaci - pod terasou" (1,5+3,5+2+6,8+0,7+3)*0,6*(1,3+0,7)/2</t>
  </si>
  <si>
    <t>6</t>
  </si>
  <si>
    <t>132251102</t>
  </si>
  <si>
    <t>Hloubení rýh nezapažených š do 800 mm v hornině třídy těžitelnosti I skupiny 3 objem do 50 m3 strojně</t>
  </si>
  <si>
    <t>1667153214</t>
  </si>
  <si>
    <t>"Pro monolitické pasy" (6,4+2,9-0,15-0,5)*0,8*0,9+(6,1+6,15-0,15-0,7)*0,8*1,2</t>
  </si>
  <si>
    <t>"Pro venkovní kanalizaci" (1,7+1,2+3,3+1,5+1,4)*0,8*(1,5+1,2)/2</t>
  </si>
  <si>
    <t>7</t>
  </si>
  <si>
    <t>132251251</t>
  </si>
  <si>
    <t>Hloubení rýh nezapažených š do 2000 mm v hornině třídy těžitelnosti I skupiny 3 objem do 20 m3 strojně</t>
  </si>
  <si>
    <t>626785805</t>
  </si>
  <si>
    <t>"Pro větrací kanál" (5,015-0,15+4,1)*1*0,8+(6,1+5,3)*1*1,1</t>
  </si>
  <si>
    <t>8</t>
  </si>
  <si>
    <t>133251101</t>
  </si>
  <si>
    <t>Hloubení šachet nezapažených v hornině třídy těžitelnosti I skupiny 3 objem do 20 m3</t>
  </si>
  <si>
    <t>146431340</t>
  </si>
  <si>
    <t>"Pro kanalizační šachtu" 0,6*0,6*pi*1,5</t>
  </si>
  <si>
    <t>9</t>
  </si>
  <si>
    <t>162251102</t>
  </si>
  <si>
    <t>Vodorovné přemístění přes 20 do 50 m výkopku/sypaniny z horniny třídy těžitelnosti I skupiny 1 až 3</t>
  </si>
  <si>
    <t>-61000663</t>
  </si>
  <si>
    <t>"Odvoz na meziskládku" 24,406+4,19+21,66+19,712+1,696</t>
  </si>
  <si>
    <t>"Zpět na zásypy" 12,996+23,885</t>
  </si>
  <si>
    <t>10</t>
  </si>
  <si>
    <t>162751117</t>
  </si>
  <si>
    <t>Vodorovné přemístění přes 9 000 do 10000 m výkopku/sypaniny z horniny třídy těžitelnosti I skupiny 1 až 3</t>
  </si>
  <si>
    <t>406655036</t>
  </si>
  <si>
    <t>"Přebytečná zemina" 24,406+4,19+21,66+27+19,712+1,696-12,996-23,885</t>
  </si>
  <si>
    <t>11</t>
  </si>
  <si>
    <t>162751119</t>
  </si>
  <si>
    <t>Příplatek k vodorovnému přemístění výkopku/sypaniny z horniny třídy těžitelnosti I skupiny 1 až 3 ZKD 1000 m přes 10000 m</t>
  </si>
  <si>
    <t>-1309153333</t>
  </si>
  <si>
    <t>61,783*7</t>
  </si>
  <si>
    <t>167151101</t>
  </si>
  <si>
    <t>Nakládání výkopku z hornin třídy těžitelnosti I skupiny 1 až 3 do 100 m3</t>
  </si>
  <si>
    <t>134654376</t>
  </si>
  <si>
    <t>"Přebytečná zemina" 24,406+4,19+21,66+19,712+1,696-36,881</t>
  </si>
  <si>
    <t>13</t>
  </si>
  <si>
    <t>171251201</t>
  </si>
  <si>
    <t>Uložení sypaniny na skládky nebo meziskládky</t>
  </si>
  <si>
    <t>1261169710</t>
  </si>
  <si>
    <t>"Na meziskládku" 24,406+4,19+21,66+19,712+1,696</t>
  </si>
  <si>
    <t>"Na skládku" 24,406+4,19+21,66+19,712+1,696-12,996-23,885</t>
  </si>
  <si>
    <t>14</t>
  </si>
  <si>
    <t>171201231</t>
  </si>
  <si>
    <t>Poplatek za uložení zeminy a kamení na recyklační skládce (skládkovné) kód odpadu 17 05 04</t>
  </si>
  <si>
    <t>t</t>
  </si>
  <si>
    <t>2030692008</t>
  </si>
  <si>
    <t>"Přebytečná zemina" (24,406+4,19+21,66+19,712+1,696-36,881)*1,75</t>
  </si>
  <si>
    <t>15</t>
  </si>
  <si>
    <t>174111101</t>
  </si>
  <si>
    <t>Zásyp jam, šachet rýh nebo kolem objektů sypaninou se zhutněním ručně</t>
  </si>
  <si>
    <t>-900963995</t>
  </si>
  <si>
    <t>"Pro kanalizaci - pod kuchyní" (6+1,5+2,4+2,5+1,7+0,5+2+2)*0,6*(0,8+0,4)/2</t>
  </si>
  <si>
    <t>"Pro kanalizaci - pod terasou" (1,5+3,5+2+6,8+0,7+3)*0,6*(0,9+0,3)/2</t>
  </si>
  <si>
    <t>16</t>
  </si>
  <si>
    <t>174151101</t>
  </si>
  <si>
    <t>Zásyp jam, šachet rýh nebo kolem objektů sypaninou se zhutněním</t>
  </si>
  <si>
    <t>-2099375601</t>
  </si>
  <si>
    <t>"Okolo monolitických pasů" 17,172-(6,4+2,9-0,15-0,5)*0,5*0,9-(6,1+6,15-0,15-0,7)*0,5*1,2</t>
  </si>
  <si>
    <t>"Pro větrací kanál" 19,712-(5,015-0,15+4,1)*0,5*0,8-(6,1+5,3)*0,5*1,1</t>
  </si>
  <si>
    <t>"Pro venkovní kanalizaci" (1,7+1,2+3,3+1,5+1,4)*0,8*(1+0,7)/2</t>
  </si>
  <si>
    <t>"Pro kanalizační šachtu" 1,696-0,25*0,25*pi*1,5</t>
  </si>
  <si>
    <t>17</t>
  </si>
  <si>
    <t>175111101</t>
  </si>
  <si>
    <t>Obsypání potrubí ručně sypaninou bez prohození, uloženou do 3 m</t>
  </si>
  <si>
    <t>-1431849987</t>
  </si>
  <si>
    <t>"Pro kanalizaci - pod kuchyní" (6+1,5+2,4+2,5+1,7+0,5+2+2)*0,6*0,3</t>
  </si>
  <si>
    <t>"Pro kanalizaci - pod terasou" (1,5+3,5+2+6,8+0,7+3)*0,6*0,3</t>
  </si>
  <si>
    <t>18</t>
  </si>
  <si>
    <t>175151101</t>
  </si>
  <si>
    <t>Obsypání potrubí strojně sypaninou bez prohození, uloženou do 3 m</t>
  </si>
  <si>
    <t>-419146687</t>
  </si>
  <si>
    <t>"Pro venkovní kanalizaci" (1,7+1,2+3,3+1,5+1,4)*0,8*0,4</t>
  </si>
  <si>
    <t>19</t>
  </si>
  <si>
    <t>M</t>
  </si>
  <si>
    <t>58337310</t>
  </si>
  <si>
    <t>štěrkopísek frakce 0/4</t>
  </si>
  <si>
    <t>-1545990691</t>
  </si>
  <si>
    <t>6,498+2,912</t>
  </si>
  <si>
    <t>9,41*2 'Přepočtené koeficientem množství</t>
  </si>
  <si>
    <t>20</t>
  </si>
  <si>
    <t>181912112</t>
  </si>
  <si>
    <t>Úprava pláně v hornině třídy těžitelnosti I skupiny 3 se zhutněním ručně</t>
  </si>
  <si>
    <t>815442181</t>
  </si>
  <si>
    <t>Zakládání</t>
  </si>
  <si>
    <t>212755211</t>
  </si>
  <si>
    <t>Trativody z drenážních trubek plastových flexibilních D 50 mm bez lože</t>
  </si>
  <si>
    <t>m</t>
  </si>
  <si>
    <t>1675573032</t>
  </si>
  <si>
    <t>"Ozn.DO" 12,54+6,9*2</t>
  </si>
  <si>
    <t>22</t>
  </si>
  <si>
    <t>212755214</t>
  </si>
  <si>
    <t>Trativody z drenážních trubek plastových flexibilních D 100 mm bez lože</t>
  </si>
  <si>
    <t>-473109252</t>
  </si>
  <si>
    <t>"Na betonovém žlabu" 9,6+6,25+5,015</t>
  </si>
  <si>
    <t>"SE02" 5,54+6,265+0,4</t>
  </si>
  <si>
    <t>23</t>
  </si>
  <si>
    <t>2129-1-010</t>
  </si>
  <si>
    <t>Zaústění drenáže do kanalizace</t>
  </si>
  <si>
    <t>ks</t>
  </si>
  <si>
    <t>-763469146</t>
  </si>
  <si>
    <t>24</t>
  </si>
  <si>
    <t>213141111</t>
  </si>
  <si>
    <t>Zřízení vrstvy z geotextilie v rovině nebo ve sklonu do 1:5 š do 3 m</t>
  </si>
  <si>
    <t>-878193740</t>
  </si>
  <si>
    <t>"Pod zvýšenými záhony" 1,2*1,2*2</t>
  </si>
  <si>
    <t>25</t>
  </si>
  <si>
    <t>69311088</t>
  </si>
  <si>
    <t>geotextilie netkaná separační, ochranná, filtrační, drenážní PES 500g/m2</t>
  </si>
  <si>
    <t>165429562</t>
  </si>
  <si>
    <t>2,88</t>
  </si>
  <si>
    <t>2,88*1,2 'Přepočtené koeficientem množství</t>
  </si>
  <si>
    <t>26</t>
  </si>
  <si>
    <t>273313611</t>
  </si>
  <si>
    <t>Základové desky z betonu tř. C 16/20</t>
  </si>
  <si>
    <t>-1197005785</t>
  </si>
  <si>
    <t>"Pod vyrovnávací schodiště" (0,7+0,1)/2*0,3*3,395</t>
  </si>
  <si>
    <t>27</t>
  </si>
  <si>
    <t>273321411</t>
  </si>
  <si>
    <t>Základové desky ze ŽB bez zvýšených nároků na prostředí tř. C 20/25</t>
  </si>
  <si>
    <t>-1126582598</t>
  </si>
  <si>
    <t>"Pod šachtou Š3" 1,2*1,4*0,15</t>
  </si>
  <si>
    <t>28</t>
  </si>
  <si>
    <t>273351121</t>
  </si>
  <si>
    <t>Zřízení bednění základových desek</t>
  </si>
  <si>
    <t>1389012618</t>
  </si>
  <si>
    <t>"Pod šachtou Š3" (1,2+1,4)*2*0,15</t>
  </si>
  <si>
    <t>29</t>
  </si>
  <si>
    <t>273351122</t>
  </si>
  <si>
    <t>Odstranění bednění základových desek</t>
  </si>
  <si>
    <t>740631132</t>
  </si>
  <si>
    <t>30</t>
  </si>
  <si>
    <t>273362021</t>
  </si>
  <si>
    <t>Výztuž základových desek svařovanými sítěmi Kari</t>
  </si>
  <si>
    <t>953597339</t>
  </si>
  <si>
    <t>"Pod šachtou Š3- KARI 100/100/6" 1,2*1,4*4,44/1000</t>
  </si>
  <si>
    <t>31</t>
  </si>
  <si>
    <t>274313711</t>
  </si>
  <si>
    <t>Základové pásy z betonu tř. C 20/25</t>
  </si>
  <si>
    <t>-1388608961</t>
  </si>
  <si>
    <t>"Pod BD" (5,015+0,3+6,15+9,56+0,25)*0,2*0,15</t>
  </si>
  <si>
    <t>32</t>
  </si>
  <si>
    <t>274321411</t>
  </si>
  <si>
    <t>Základové pasy ze ŽB bez zvýšených nároků na prostředí tř. C 20/25</t>
  </si>
  <si>
    <t>847539900</t>
  </si>
  <si>
    <t>(12,45+5,9)*0,5*1,15</t>
  </si>
  <si>
    <t>33</t>
  </si>
  <si>
    <t>274351121</t>
  </si>
  <si>
    <t>Zřízení bednění základových pasů rovného</t>
  </si>
  <si>
    <t>-2099513379</t>
  </si>
  <si>
    <t>"Monolitické pasy" (12,45+5,9)*1,15*2</t>
  </si>
  <si>
    <t>"Pod BD" (5,015+0,3+6,15+9,56+0,25)*0,15</t>
  </si>
  <si>
    <t>34</t>
  </si>
  <si>
    <t>274351122</t>
  </si>
  <si>
    <t>Odstranění bednění základových pasů rovného</t>
  </si>
  <si>
    <t>553655533</t>
  </si>
  <si>
    <t>35</t>
  </si>
  <si>
    <t>274353131</t>
  </si>
  <si>
    <t>Bednění kotevních otvorů v základových pásech průřezu přes 0,05 do 0,10 m2 hl do 1 m</t>
  </si>
  <si>
    <t>kus</t>
  </si>
  <si>
    <t>-811721420</t>
  </si>
  <si>
    <t>"V monolitických pasech" 3</t>
  </si>
  <si>
    <t>36</t>
  </si>
  <si>
    <t>274353141</t>
  </si>
  <si>
    <t>Bednění kotevních otvorů v základových pásech průřezu přes 0,10 do 0,17 m2 hl do 1 m</t>
  </si>
  <si>
    <t>152101465</t>
  </si>
  <si>
    <t>"V monolitických pasech" 2</t>
  </si>
  <si>
    <t>37</t>
  </si>
  <si>
    <t>274362021</t>
  </si>
  <si>
    <t>Výztuž základových pasů svařovanými sítěmi Kari</t>
  </si>
  <si>
    <t>127476923</t>
  </si>
  <si>
    <t>"KARI 100/100/6" (0,4+1,05)*2*(12,45+5,9)*1,1*4,44/1000</t>
  </si>
  <si>
    <t>38</t>
  </si>
  <si>
    <t>275321411</t>
  </si>
  <si>
    <t>Základové patky ze ŽB bez zvýšených nároků na prostředí tř. C 20/25</t>
  </si>
  <si>
    <t>1912022029</t>
  </si>
  <si>
    <t>1*1*1,15</t>
  </si>
  <si>
    <t>39</t>
  </si>
  <si>
    <t>275351121</t>
  </si>
  <si>
    <t>Zřízení bednění základových patek</t>
  </si>
  <si>
    <t>2104738126</t>
  </si>
  <si>
    <t>1*4*1,15</t>
  </si>
  <si>
    <t>40</t>
  </si>
  <si>
    <t>275351122</t>
  </si>
  <si>
    <t>Odstranění bednění základových patek</t>
  </si>
  <si>
    <t>1938363110</t>
  </si>
  <si>
    <t>41</t>
  </si>
  <si>
    <t>275362021</t>
  </si>
  <si>
    <t>Výztuž základových patek svařovanými sítěmi Kari</t>
  </si>
  <si>
    <t>1315364556</t>
  </si>
  <si>
    <t>"KARI 100/100/6" (0,9*0,9*2+0,9*1,05*4)*1,1*4,44/1000</t>
  </si>
  <si>
    <t>42</t>
  </si>
  <si>
    <t>279113152</t>
  </si>
  <si>
    <t>Základová zeď tl přes 150 do 200 mm z tvárnic ztraceného bednění včetně výplně z betonu tř. C 25/30</t>
  </si>
  <si>
    <t>705544001</t>
  </si>
  <si>
    <t>"Základ" (5,015+0,3+6,15+9,56+0,25)*1</t>
  </si>
  <si>
    <t>"Sachta 1 a 2" (0,9+1,8*2)*0,43</t>
  </si>
  <si>
    <t>"Sachta 3" (1,4+0,8)*2*1,7</t>
  </si>
  <si>
    <t>"Sachta 4" (2,26+1,33)*2*0,4</t>
  </si>
  <si>
    <t>43</t>
  </si>
  <si>
    <t>279113153</t>
  </si>
  <si>
    <t>Základová zeď tl přes 200 do 250 mm z tvárnic ztraceného bednění včetně výplně z betonu tř. C 25/30</t>
  </si>
  <si>
    <t>44686476</t>
  </si>
  <si>
    <t>"Sachta 1 a 2" 1,3*2*0,43</t>
  </si>
  <si>
    <t>44</t>
  </si>
  <si>
    <t>279361821</t>
  </si>
  <si>
    <t>Výztuž základových zdí nosných betonářskou ocelí 10 505</t>
  </si>
  <si>
    <t>-2023796689</t>
  </si>
  <si>
    <t>"BD-R10" (33,562+1,118)*(8+8)*1,2*0,617/1000</t>
  </si>
  <si>
    <t>45</t>
  </si>
  <si>
    <t>2799-1-010</t>
  </si>
  <si>
    <t>Vytvoření prostupů v bednících dílcích (200/200 - 400/400 mm)</t>
  </si>
  <si>
    <t>1232478548</t>
  </si>
  <si>
    <t>Svislé a kompletní konstrukce</t>
  </si>
  <si>
    <t>46</t>
  </si>
  <si>
    <t>310239211</t>
  </si>
  <si>
    <t>Zazdívka otvorů pl přes 1 do 4 m2 ve zdivu nadzákladovém cihlami pálenými na MVC</t>
  </si>
  <si>
    <t>1131885230</t>
  </si>
  <si>
    <t>"Rýha pro uložení nosníků" 12,6*0,1*0,25</t>
  </si>
  <si>
    <t>47</t>
  </si>
  <si>
    <t>311272225</t>
  </si>
  <si>
    <t>Zdivo z pórobetonových tvárnic hladkých přes P2 do P4 do 450 kg/m3 na tenkovrstvou maltu tl 300 m</t>
  </si>
  <si>
    <t>-183951387</t>
  </si>
  <si>
    <t>"1.NP" (6,605+6,4+6,08)*4,36-5*2,35-3*2,35*2</t>
  </si>
  <si>
    <t>"Atika" (13,3+8,85+7,2+3,1+6,2+11,95)*0,25</t>
  </si>
  <si>
    <t>48</t>
  </si>
  <si>
    <t>317941123</t>
  </si>
  <si>
    <t>Osazování ocelových válcovaných nosníků na zdivu I, IE, U, UE nebo L přes č. 14 do č. 22 nebo výšky do 220 mm</t>
  </si>
  <si>
    <t>1820707708</t>
  </si>
  <si>
    <t>"U 220" (3,4*4+5,4*2)*29,4/1000</t>
  </si>
  <si>
    <t>49</t>
  </si>
  <si>
    <t>13010828</t>
  </si>
  <si>
    <t>ocel profilová jakost S235JR (11 375) průřez U (UPN) 220</t>
  </si>
  <si>
    <t>2005600624</t>
  </si>
  <si>
    <t>(3,4*4+5,4*2)*29,4/1000</t>
  </si>
  <si>
    <t>0,717*1,08 'Přepočtené koeficientem množství</t>
  </si>
  <si>
    <t>50</t>
  </si>
  <si>
    <t>317998111</t>
  </si>
  <si>
    <t>Tepelná izolace mezi překlady v 24 cm z EPS tl přes 30 do 50 mm</t>
  </si>
  <si>
    <t>-1055647919</t>
  </si>
  <si>
    <t>3,4*2+5,4</t>
  </si>
  <si>
    <t>51</t>
  </si>
  <si>
    <t>339921132</t>
  </si>
  <si>
    <t>Osazování betonových palisád do betonového základu v řadě výšky prvku přes 0,5 do 1 m</t>
  </si>
  <si>
    <t>2079519560</t>
  </si>
  <si>
    <t>"P1" 25</t>
  </si>
  <si>
    <t>52</t>
  </si>
  <si>
    <t>BET.P80K01</t>
  </si>
  <si>
    <t>BEST-PALISÁDA KADENT/80CM PŘÍRODNÍ</t>
  </si>
  <si>
    <t>1757557624</t>
  </si>
  <si>
    <t>25*5,715 'Přepočtené koeficientem množství</t>
  </si>
  <si>
    <t>53</t>
  </si>
  <si>
    <t>342272225</t>
  </si>
  <si>
    <t>Příčka z pórobetonových hladkých tvárnic na tenkovrstvou maltu tl 100 mm</t>
  </si>
  <si>
    <t>356863457</t>
  </si>
  <si>
    <t>"Obezdění věnce" (6,6+3,1+9,45)*0,25</t>
  </si>
  <si>
    <t>54</t>
  </si>
  <si>
    <t>342272245</t>
  </si>
  <si>
    <t>Příčka z pórobetonových hladkých tvárnic na tenkovrstvou maltu tl 150 mm</t>
  </si>
  <si>
    <t>-1602591404</t>
  </si>
  <si>
    <t>"Přizdívka" 0,8*4,36</t>
  </si>
  <si>
    <t>55</t>
  </si>
  <si>
    <t>346253211</t>
  </si>
  <si>
    <t>Zaplentování rýh, potrubí, výklenků nebo nik ve stěnách dřevocementovými deskami</t>
  </si>
  <si>
    <t>317161099</t>
  </si>
  <si>
    <t>"Pro drenáž - ozn.DO" (12,54+6,9*2)*0,1</t>
  </si>
  <si>
    <t>Vodorovné konstrukce</t>
  </si>
  <si>
    <t>56</t>
  </si>
  <si>
    <t>411118224</t>
  </si>
  <si>
    <t>Strop betonový tl do 250 mm skládaný z betonových vložek výšky do 210 mm osová vzdálenost nosníků přes 500 do 700 mm rozpětí přes 4,8 do 6,6 m</t>
  </si>
  <si>
    <t>1186633480</t>
  </si>
  <si>
    <t>"S2" 12,6*6,22</t>
  </si>
  <si>
    <t>57</t>
  </si>
  <si>
    <t>411118225</t>
  </si>
  <si>
    <t>Strop betonový tl do 250 mm skládaný z betonových vložek výšky do 210 mm osová vzdálenost nosníků přes 500 do 700 mm rozpětí přes 6,6 do 7,6 m</t>
  </si>
  <si>
    <t>22496675</t>
  </si>
  <si>
    <t>"S1" 9,25*7</t>
  </si>
  <si>
    <t>58</t>
  </si>
  <si>
    <t>411121232</t>
  </si>
  <si>
    <t>Montáž prefabrikovaných ŽB stropů ze stropních desek dl přes 900 do 1800 mm</t>
  </si>
  <si>
    <t>-917562318</t>
  </si>
  <si>
    <t>"Sachta 1" 3</t>
  </si>
  <si>
    <t>59</t>
  </si>
  <si>
    <t>59341212</t>
  </si>
  <si>
    <t>deska stropní plná PZD 1000x290x70 mm</t>
  </si>
  <si>
    <t>1900520512</t>
  </si>
  <si>
    <t>60</t>
  </si>
  <si>
    <t>411321515</t>
  </si>
  <si>
    <t>Stropy deskové ze ŽB tř. C 20/25</t>
  </si>
  <si>
    <t>97657415</t>
  </si>
  <si>
    <t>"Šachta Š1" 1*0,9*0,07</t>
  </si>
  <si>
    <t>61</t>
  </si>
  <si>
    <t>411362021</t>
  </si>
  <si>
    <t>Výztuž stropů svařovanými sítěmi Kari</t>
  </si>
  <si>
    <t>-1284294031</t>
  </si>
  <si>
    <t>"S1 a S2" (9,25*7+12,6*6,22)*1,1*1,98/1000</t>
  </si>
  <si>
    <t>62</t>
  </si>
  <si>
    <t>413941123</t>
  </si>
  <si>
    <t>Osazování ocelových válcovaných nosníků stropů I, IE, U, UE nebo L č. 14 až 22 nebo výšky přes 120 do 220 mm</t>
  </si>
  <si>
    <t>235166283</t>
  </si>
  <si>
    <t>Šachty Š1 a Š2 :</t>
  </si>
  <si>
    <t>"I 160" (1*3+2,8*2)*17,9/1000</t>
  </si>
  <si>
    <t>"U 160" (1*3+2,8*2)*18,8/1000</t>
  </si>
  <si>
    <t>63</t>
  </si>
  <si>
    <t>M-413-010</t>
  </si>
  <si>
    <t>podchycení BD - svařenec I 160 a U 160</t>
  </si>
  <si>
    <t>kg</t>
  </si>
  <si>
    <t>1895113007</t>
  </si>
  <si>
    <t>"I 160" (1*3+2,8*2)*17,9</t>
  </si>
  <si>
    <t>"U 160" (1*3+2,8*2)*18,8</t>
  </si>
  <si>
    <t>64</t>
  </si>
  <si>
    <t>417321414</t>
  </si>
  <si>
    <t>Ztužující pásy a věnce ze ŽB tř. C 20/25</t>
  </si>
  <si>
    <t>-1021249641</t>
  </si>
  <si>
    <t>"Atika" (13,3+8,85+7,2+3,1+6,2+11,95)*0,3*0,1</t>
  </si>
  <si>
    <t>"V1" ((12,6+8,5*2)*0,25+6,25*0,6+2,57*0,15+6,65*0,5+13,07*0,75)*0,25</t>
  </si>
  <si>
    <t>65</t>
  </si>
  <si>
    <t>417351115</t>
  </si>
  <si>
    <t>Zřízení bednění ztužujících věnců</t>
  </si>
  <si>
    <t>1365261136</t>
  </si>
  <si>
    <t>"Atika" (12,7+8,85+6,9+3,1+5,9+11,95+3,1*3+6,6+9,45)*0,1</t>
  </si>
  <si>
    <t>66</t>
  </si>
  <si>
    <t>417351116</t>
  </si>
  <si>
    <t>Odstranění bednění ztužujících věnců</t>
  </si>
  <si>
    <t>1053322413</t>
  </si>
  <si>
    <t>67</t>
  </si>
  <si>
    <t>417361821</t>
  </si>
  <si>
    <t>Výztuž ztužujících pásů a věnců betonářskou ocelí 10 505</t>
  </si>
  <si>
    <t>258176330</t>
  </si>
  <si>
    <t>"V1-R12" (12,6+8,5*2+6,25+2,57+6,65+13,07)*4*1,1*0,89/1000</t>
  </si>
  <si>
    <t>"V1-R6" (12,6+8,5*2+6,25+2,57+6,65+13,07)/0,2*(0,3+0,25)*2*1,1*0,222/1000</t>
  </si>
  <si>
    <t>68</t>
  </si>
  <si>
    <t>434311115</t>
  </si>
  <si>
    <t>Schodišťové stupně dusané na terén z betonu tř. C 20/25 bez potěru</t>
  </si>
  <si>
    <t>-360139298</t>
  </si>
  <si>
    <t>"Vyrovnávací schodiště" 2,395*2</t>
  </si>
  <si>
    <t>69</t>
  </si>
  <si>
    <t>434351141</t>
  </si>
  <si>
    <t>Zřízení bednění stupňů přímočarých schodišť</t>
  </si>
  <si>
    <t>1268913212</t>
  </si>
  <si>
    <t>4,79*(0,3+0,15)*2</t>
  </si>
  <si>
    <t>70</t>
  </si>
  <si>
    <t>434351142</t>
  </si>
  <si>
    <t>Odstranění bednění stupňů přímočarých schodišť</t>
  </si>
  <si>
    <t>-2114405924</t>
  </si>
  <si>
    <t>71</t>
  </si>
  <si>
    <t>451572111</t>
  </si>
  <si>
    <t>Lože pod potrubí otevřený výkop z kameniva drobného těženého</t>
  </si>
  <si>
    <t>-118731815</t>
  </si>
  <si>
    <t>"Pro kanalizaci - pod kuchyní" (6+1,5+2,4+2,5+1,7+0,5+2+2)*0,6*0,1</t>
  </si>
  <si>
    <t>"Pro kanalizaci - pod terasou" (1,5+3,5+2+6,8+0,7+3)*0,6*0,1</t>
  </si>
  <si>
    <t>"Pro venkovní kanalizaci" (1,7+1,2+3,3+1,5+1,4)*0,8*0,1</t>
  </si>
  <si>
    <t>Komunikace pozemní</t>
  </si>
  <si>
    <t>72</t>
  </si>
  <si>
    <t>564750001</t>
  </si>
  <si>
    <t>Podklad z kameniva hrubého drceného vel. 8-16 mm plochy do 100 m2 tl 150 mm</t>
  </si>
  <si>
    <t>145012809</t>
  </si>
  <si>
    <t>"SE01" (5,54+5,685)/2*(6,205+6,265)/2+5*0,1+3*0,3-1,2*1,2*2-2*1,5</t>
  </si>
  <si>
    <t>10,5*(2,24+2)/2</t>
  </si>
  <si>
    <t>73</t>
  </si>
  <si>
    <t>564750101</t>
  </si>
  <si>
    <t>Podklad z kameniva hrubého drceného vel. 16-32 mm plochy do 100 m2 tl 150 mm</t>
  </si>
  <si>
    <t>281787542</t>
  </si>
  <si>
    <t>74</t>
  </si>
  <si>
    <t>596211110</t>
  </si>
  <si>
    <t>Kladení zámkové dlažby komunikací pro pěší ručně tl 60 mm skupiny A pl do 50 m2</t>
  </si>
  <si>
    <t>955190416</t>
  </si>
  <si>
    <t>"SE01" (5,54+5,685)/2*(6,205+6,265)/2+5*0,1+3*0,3-1,2*1,2*2</t>
  </si>
  <si>
    <t>75</t>
  </si>
  <si>
    <t>59245001</t>
  </si>
  <si>
    <t>dlažba zámková betonová tvaru I 200x165mm tl 40mm přírodní</t>
  </si>
  <si>
    <t>-855800515</t>
  </si>
  <si>
    <t>"Na poklopu" 2*1,5</t>
  </si>
  <si>
    <t>3*1,03 'Přepočtené koeficientem množství</t>
  </si>
  <si>
    <t>76</t>
  </si>
  <si>
    <t>59245015</t>
  </si>
  <si>
    <t>dlažba zámková betonová tvaru I 200x165mm tl 60mm přírodní</t>
  </si>
  <si>
    <t>25286228</t>
  </si>
  <si>
    <t>55,774-2*1,5</t>
  </si>
  <si>
    <t>52,774*1,03 'Přepočtené koeficientem množství</t>
  </si>
  <si>
    <t>77</t>
  </si>
  <si>
    <t>596841220-R</t>
  </si>
  <si>
    <t>Kladení betonové dlažby do lože z cement malty velikosti přes 0,09 do 0,25 m2 pl do 50 m2</t>
  </si>
  <si>
    <t>1884784504</t>
  </si>
  <si>
    <t>"Ozn.DO" (12,54+6,9*2)*0,5</t>
  </si>
  <si>
    <t>78</t>
  </si>
  <si>
    <t>59245601</t>
  </si>
  <si>
    <t>dlažba desková betonová tl 50mm přírodní</t>
  </si>
  <si>
    <t>1399283139</t>
  </si>
  <si>
    <t>13,17</t>
  </si>
  <si>
    <t>13,17*1,03 'Přepočtené koeficientem množství</t>
  </si>
  <si>
    <t>79</t>
  </si>
  <si>
    <t>596911111</t>
  </si>
  <si>
    <t>Kladení šlapáků v rovině a svahu do 1:5</t>
  </si>
  <si>
    <t>604085670</t>
  </si>
  <si>
    <t>0,75*0,35*60</t>
  </si>
  <si>
    <t>80</t>
  </si>
  <si>
    <t>59246018</t>
  </si>
  <si>
    <t>dlažba velkoformátová betonová plochy do 0,5m2 tl 80mm tryskaný povrch</t>
  </si>
  <si>
    <t>-848237477</t>
  </si>
  <si>
    <t>15,75</t>
  </si>
  <si>
    <t>15,75*1,05 'Přepočtené koeficientem množství</t>
  </si>
  <si>
    <t>Úpravy povrchů, podlahy a osazování výplní</t>
  </si>
  <si>
    <t>81</t>
  </si>
  <si>
    <t>611142001</t>
  </si>
  <si>
    <t>Pletivo sklovláknité vnitřních stropů vtlačené do tmelu</t>
  </si>
  <si>
    <t>-1087765427</t>
  </si>
  <si>
    <t>"M.č.1.01" 40</t>
  </si>
  <si>
    <t>82</t>
  </si>
  <si>
    <t>611323111</t>
  </si>
  <si>
    <t>Vápenocementová omítka hladkých vnitřních stropů rovných tloušťky do 5 mm nanášená ručně</t>
  </si>
  <si>
    <t>289841786</t>
  </si>
  <si>
    <t>83</t>
  </si>
  <si>
    <t>612142001</t>
  </si>
  <si>
    <t>Pletivo sklovláknité vnitřních stěn vtlačené do tmelu</t>
  </si>
  <si>
    <t>1634777493</t>
  </si>
  <si>
    <t>"Na porobetonu" (0,5+5+0,15+6,1+0,5)*4,22-3*2,35-5*2,35+0,15*(3+5+2,35*4)</t>
  </si>
  <si>
    <t>84</t>
  </si>
  <si>
    <t>612321111</t>
  </si>
  <si>
    <t>Vápenocementová omítka hrubá jednovrstvá zatřená vnitřních stěn nanášená ručně</t>
  </si>
  <si>
    <t>-1565634488</t>
  </si>
  <si>
    <t>"Pod obklad na stávajících zdech" (6,545+6,065)*2-1*2-1,2*1,2*2-1*1,2+0,15*(1,2*2+1+1,2*2*3+2*2)</t>
  </si>
  <si>
    <t>85</t>
  </si>
  <si>
    <t>612321141</t>
  </si>
  <si>
    <t>Vápenocementová omítka štuková dvouvrstvá vnitřních stěn nanášená ručně</t>
  </si>
  <si>
    <t>502464169</t>
  </si>
  <si>
    <t>"Na stávajících zdech" (6,545+6,065)*2,22-1*0,85-1,2*0,8*2-1*0,8+0,15*(1,2*2+1+0,8*2*3+2*0,85)</t>
  </si>
  <si>
    <t>86</t>
  </si>
  <si>
    <t>612321191</t>
  </si>
  <si>
    <t>Příplatek k vápenocementové omítce vnitřních stěn za každých dalších 5 mm tloušťky ručně</t>
  </si>
  <si>
    <t>1081023098</t>
  </si>
  <si>
    <t>"Na stávajících zdech" (21,33+25,909)*2</t>
  </si>
  <si>
    <t>87</t>
  </si>
  <si>
    <t>612323111</t>
  </si>
  <si>
    <t>Vápenocementová omítka hladkých vnitřních stěn tloušťky do 5 mm nanášená ručně</t>
  </si>
  <si>
    <t>-604758379</t>
  </si>
  <si>
    <t>"Na porobetonu" (5+0,15+6,1)*4,22-3*2,35-5*2,35+0,15*(3+5+2,35*4)</t>
  </si>
  <si>
    <t>"Odpočet obkladu" -(0,8*2+0,3+0,15+1,55*2)*2</t>
  </si>
  <si>
    <t>88</t>
  </si>
  <si>
    <t>612325111</t>
  </si>
  <si>
    <t>Vápenocementová hladká omítka rýh ve stěnách š do 150 mm</t>
  </si>
  <si>
    <t>32347053</t>
  </si>
  <si>
    <t>"Rýha pro uložení nosníků" 12,6*0,1</t>
  </si>
  <si>
    <t>89</t>
  </si>
  <si>
    <t>612325302</t>
  </si>
  <si>
    <t>Vápenocementová štuková omítka ostění nebo nadpraží</t>
  </si>
  <si>
    <t>-1583749318</t>
  </si>
  <si>
    <t>"Sousední místnost - dveře" (1+2,85*2)*0,15</t>
  </si>
  <si>
    <t>90</t>
  </si>
  <si>
    <t>615142012</t>
  </si>
  <si>
    <t>Pletivo rabicové vnitřních nosníků provizorně přichycené</t>
  </si>
  <si>
    <t>-1655821380</t>
  </si>
  <si>
    <t>(5+3*2)*0,9+0,3*0,3*12</t>
  </si>
  <si>
    <t>91</t>
  </si>
  <si>
    <t>619995001</t>
  </si>
  <si>
    <t>Začištění omítek kolem oken, dveří, podlah nebo obkladů</t>
  </si>
  <si>
    <t>1363498843</t>
  </si>
  <si>
    <t>"Sousední místnost - dveře" 1+2*2,85</t>
  </si>
  <si>
    <t>92</t>
  </si>
  <si>
    <t>621151011</t>
  </si>
  <si>
    <t>Penetrační silikátový nátěr vnějších pastovitých tenkovrstvých omítek podhledů</t>
  </si>
  <si>
    <t>-1731721208</t>
  </si>
  <si>
    <t>"SK04" 6,605*3,035</t>
  </si>
  <si>
    <t>93</t>
  </si>
  <si>
    <t>621211011</t>
  </si>
  <si>
    <t>Montáž kontaktního zateplení vnějších podhledů lepením a mechanickým kotvením polystyrénových desek do betonu nebo zdiva tl přes 40 do 80 mm</t>
  </si>
  <si>
    <t>1778582566</t>
  </si>
  <si>
    <t>94</t>
  </si>
  <si>
    <t>28375945</t>
  </si>
  <si>
    <t>deska EPS 100 fasádní λ=0,037 tl 50mm</t>
  </si>
  <si>
    <t>754189716</t>
  </si>
  <si>
    <t>20,045</t>
  </si>
  <si>
    <t>20,045*1,05 'Přepočtené koeficientem množství</t>
  </si>
  <si>
    <t>95</t>
  </si>
  <si>
    <t>621531012</t>
  </si>
  <si>
    <t>Tenkovrstvá silikonová zatíraná omítka zrnitost 1,5 mm vnějších podhledů</t>
  </si>
  <si>
    <t>-690589338</t>
  </si>
  <si>
    <t>96</t>
  </si>
  <si>
    <t>622142001</t>
  </si>
  <si>
    <t>Sklovláknité pletivo vnějších stěn vtlačené do tmelu</t>
  </si>
  <si>
    <t>-832379279</t>
  </si>
  <si>
    <t>"Na porobetonu" (6,605+3,035)*4,22+(3,05+12,5)*4,81-5*2,35-3*2,35*2+0,15*(5+3+2,35*4)+0,3*(3+2,35*2)</t>
  </si>
  <si>
    <t>(6,605+3,05)*0,59-1*0,34</t>
  </si>
  <si>
    <t>97</t>
  </si>
  <si>
    <t>622151011</t>
  </si>
  <si>
    <t>Penetrační silikátový nátěr vnějších pastovitých tenkovrstvých omítek stěn</t>
  </si>
  <si>
    <t>148063301</t>
  </si>
  <si>
    <t>98</t>
  </si>
  <si>
    <t>622252002</t>
  </si>
  <si>
    <t>Montáž profilů kontaktního zateplení lepených</t>
  </si>
  <si>
    <t>-591696277</t>
  </si>
  <si>
    <t>"Rohový" 2,35*8</t>
  </si>
  <si>
    <t>"Rohový s okapničkou" 3*3+5+6,605</t>
  </si>
  <si>
    <t>99</t>
  </si>
  <si>
    <t>63127464</t>
  </si>
  <si>
    <t>profil rohový Al s výztužnou tkaninou š 100/100mm</t>
  </si>
  <si>
    <t>1511228168</t>
  </si>
  <si>
    <t>18,8</t>
  </si>
  <si>
    <t>18,8*1,05 'Přepočtené koeficientem množství</t>
  </si>
  <si>
    <t>100</t>
  </si>
  <si>
    <t>59051510</t>
  </si>
  <si>
    <t>profil napojovací nadokenní PVC s okapnicí s výztužnou tkaninou</t>
  </si>
  <si>
    <t>-1104929093</t>
  </si>
  <si>
    <t>20,605</t>
  </si>
  <si>
    <t>20,605*1,05 'Přepočtené koeficientem množství</t>
  </si>
  <si>
    <t>101</t>
  </si>
  <si>
    <t>622385201</t>
  </si>
  <si>
    <t>Oprava tenkovrstvé minerální omítky stěn v rozsahu do 10 %</t>
  </si>
  <si>
    <t>822489023</t>
  </si>
  <si>
    <t>"Stávající fasáda -1.NP" (6,665+5,54)*4,8-1*2*2-1,2*1,9*2+0,15*(1*2+1,2*2+2*4+1,9*4)</t>
  </si>
  <si>
    <t>"2.NP" (12,6+13,3*2)*2-1,2*1,9*7-1,15*1,9*5+0,15*(1,2*7+1,15*5+1,9*24)</t>
  </si>
  <si>
    <t>102</t>
  </si>
  <si>
    <t>622531012</t>
  </si>
  <si>
    <t>Tenkovrstvá silikonová zatíraná omítka zrnitost 1,5 mm vnějších stěn</t>
  </si>
  <si>
    <t>-1083682725</t>
  </si>
  <si>
    <t>103</t>
  </si>
  <si>
    <t>631311114</t>
  </si>
  <si>
    <t>Mazanina tl přes 50 do 80 mm z betonu prostého bez zvýšených nároků na prostředí tř. C 16/20</t>
  </si>
  <si>
    <t>-1828295144</t>
  </si>
  <si>
    <t>"SK02" (5,385*5,9-1,4*1,2-1,9*0,8)*0,05</t>
  </si>
  <si>
    <t>104</t>
  </si>
  <si>
    <t>631311115</t>
  </si>
  <si>
    <t>Mazanina tl přes 50 do 80 mm z betonu prostého bez zvýšených nároků na prostředí tř. C 20/25</t>
  </si>
  <si>
    <t>-536432156</t>
  </si>
  <si>
    <t>"SK01+SK02 - vrchní beton" ((6,215+6,1)/2*(6,6+6,545)/2-0,8*0,15-0,8*0,9*2-1*0,8)*0,06</t>
  </si>
  <si>
    <t>105</t>
  </si>
  <si>
    <t>631311123</t>
  </si>
  <si>
    <t>Mazanina tl přes 80 do 120 mm z betonu prostého bez zvýšených nároků na prostředí tř. C 12/15</t>
  </si>
  <si>
    <t>24529842</t>
  </si>
  <si>
    <t>"Pod základové pasy" (12,45+5,9)*0,5*0,1</t>
  </si>
  <si>
    <t>"Pod základovou patku" 1*1*0,1</t>
  </si>
  <si>
    <t>106</t>
  </si>
  <si>
    <t>631311124</t>
  </si>
  <si>
    <t>Mazanina tl přes 80 do 120 mm z betonu prostého bez zvýšených nároků na prostředí tř. C 16/20</t>
  </si>
  <si>
    <t>-637900664</t>
  </si>
  <si>
    <t>"SK02" (5,385*5,9-1,4*1,2-1,9*0,8)*0,1</t>
  </si>
  <si>
    <t>107</t>
  </si>
  <si>
    <t>631311125</t>
  </si>
  <si>
    <t>Mazanina tl přes 80 do 120 mm z betonu prostého bez zvýšených nároků na prostředí tř. C 20/25</t>
  </si>
  <si>
    <t>-1672682132</t>
  </si>
  <si>
    <t>"SK01+SK02" (6,4*6,9-1,2*1,4-2,28*1,3)*0,1</t>
  </si>
  <si>
    <t>108</t>
  </si>
  <si>
    <t>631319011</t>
  </si>
  <si>
    <t>Příplatek k mazanině tl přes 50 do 80 mm za přehlazení povrchu</t>
  </si>
  <si>
    <t>-70947903</t>
  </si>
  <si>
    <t>109</t>
  </si>
  <si>
    <t>631319171</t>
  </si>
  <si>
    <t>Příplatek k mazanině tl přes 50 do 80 mm za stržení povrchu spodní vrstvy před vložením výztuže</t>
  </si>
  <si>
    <t>-2045840583</t>
  </si>
  <si>
    <t>110</t>
  </si>
  <si>
    <t>631319173</t>
  </si>
  <si>
    <t>Příplatek k mazanině tl přes 80 do 120 mm za stržení povrchu spodní vrstvy před vložením výztuže</t>
  </si>
  <si>
    <t>-114702631</t>
  </si>
  <si>
    <t>111</t>
  </si>
  <si>
    <t>631351101</t>
  </si>
  <si>
    <t>Zřízení bednění rýh a hran v podlahách</t>
  </si>
  <si>
    <t>-174511715</t>
  </si>
  <si>
    <t>"SK01+SK02" (6,4+6,9)*0,1</t>
  </si>
  <si>
    <t>112</t>
  </si>
  <si>
    <t>631351102</t>
  </si>
  <si>
    <t>Odstranění bednění rýh a hran v podlahách</t>
  </si>
  <si>
    <t>-764804431</t>
  </si>
  <si>
    <t>113</t>
  </si>
  <si>
    <t>631362021</t>
  </si>
  <si>
    <t>Výztuž mazanin svařovanými sítěmi Kari</t>
  </si>
  <si>
    <t>1468266305</t>
  </si>
  <si>
    <t>"SK02 - KARI 150/150/6" (5,385*5,9-1,4*1,2-1,9*0,8)*1,1*3,01/1000</t>
  </si>
  <si>
    <t>"SK01+SK02 - KARI 100/100/6" (6,4*6,9-1,2*1,4-2,28*1,3)*1,1*4,44/1000</t>
  </si>
  <si>
    <t>"SK01+SK02 - vrchní beton KARI 100/100/4" ((6,215+6,1)/2*(6,6+6,545)/2-0,8*0,15-0,8*0,9*2-1*0,8)*1,1*1,983/1000</t>
  </si>
  <si>
    <t>114</t>
  </si>
  <si>
    <t>632450124</t>
  </si>
  <si>
    <t>Vyrovnávací cementový potěr tl přes 40 do 50 mm ze suchých směsí provedený v pásu</t>
  </si>
  <si>
    <t>1331712029</t>
  </si>
  <si>
    <t>"Vyrovnání Š4" 2,26*1,73-2,06*1,33</t>
  </si>
  <si>
    <t>"Vyrovnání pod stropní nosníky" 12,6*0,25</t>
  </si>
  <si>
    <t>115</t>
  </si>
  <si>
    <t>632451494</t>
  </si>
  <si>
    <t>Příplatek k cenám potěru za strojní přehlazení povrchu</t>
  </si>
  <si>
    <t>-1802242788</t>
  </si>
  <si>
    <t>"SK01+SK02 - vrchní beton" (6,215+6,1)/2*(6,6+6,545)/2-0,8*0,15-0,8*0,9*2-1*0,8</t>
  </si>
  <si>
    <t>116</t>
  </si>
  <si>
    <t>634112113</t>
  </si>
  <si>
    <t>Obvodová dilatace podlahovým páskem z pěnového PE mezi stěnou a mazaninou nebo potěrem v 80 mm</t>
  </si>
  <si>
    <t>200964137</t>
  </si>
  <si>
    <t>6,215+6,1+6,6+6,545+(0,8*2+0,9*2+1+0,8)*2</t>
  </si>
  <si>
    <t>117</t>
  </si>
  <si>
    <t>635111241</t>
  </si>
  <si>
    <t>Násyp pod podlahy z hrubého kameniva 8-16 se zhutněním</t>
  </si>
  <si>
    <t>-544167552</t>
  </si>
  <si>
    <t>118</t>
  </si>
  <si>
    <t>637121115</t>
  </si>
  <si>
    <t>Okapový chodník z kačírku tl 300 mm s udusáním</t>
  </si>
  <si>
    <t>-1178272343</t>
  </si>
  <si>
    <t>"SE02" (5,54+6,265+0,4)*0,3</t>
  </si>
  <si>
    <t>119</t>
  </si>
  <si>
    <t>644941111</t>
  </si>
  <si>
    <t>Osazování ventilačních mřížek velikosti do 150 x 200 mm</t>
  </si>
  <si>
    <t>72952287</t>
  </si>
  <si>
    <t>"Sání ozn. SA" 6</t>
  </si>
  <si>
    <t>120</t>
  </si>
  <si>
    <t>56245646</t>
  </si>
  <si>
    <t>mřížka větrací kruhová plast se síťovinou 110mm</t>
  </si>
  <si>
    <t>1041411665</t>
  </si>
  <si>
    <t>Trubní vedení</t>
  </si>
  <si>
    <t>121</t>
  </si>
  <si>
    <t>890211811</t>
  </si>
  <si>
    <t>Bourání šachet z prostého betonu ručně obestavěného prostoru do 1,5 m3</t>
  </si>
  <si>
    <t>-268278604</t>
  </si>
  <si>
    <t>"Š1 a Š2" (2,28*1,2-0,8*0,9*2)*0,3</t>
  </si>
  <si>
    <t>"Š3" 1,4*1,2*1,5-0,8*1*1,35</t>
  </si>
  <si>
    <t>122</t>
  </si>
  <si>
    <t>899102112</t>
  </si>
  <si>
    <t>Osazení poklopů litinových, ocelových nebo železobetonových včetně rámů pro třídu zatížení A15, A50</t>
  </si>
  <si>
    <t>1368607232</t>
  </si>
  <si>
    <t>"Z02" 2</t>
  </si>
  <si>
    <t>"Z04" 1</t>
  </si>
  <si>
    <t>"Z06" 1</t>
  </si>
  <si>
    <t>123</t>
  </si>
  <si>
    <t>8999-1-010</t>
  </si>
  <si>
    <t>poklop 800/800 mm na revizní šachtu, včetně rámu a povrchové úpravy ozn. Z02 (2 ks)</t>
  </si>
  <si>
    <t>227616122</t>
  </si>
  <si>
    <t>"L 40/40/4" 0,88*4*2,42*2</t>
  </si>
  <si>
    <t>"L 35/35/4" 0,8*4*2,09*2</t>
  </si>
  <si>
    <t>"Pásovina 30/5" 0,8*2*1,18*2</t>
  </si>
  <si>
    <t>"Plech P3" 0,8*0,8*24*2</t>
  </si>
  <si>
    <t>124</t>
  </si>
  <si>
    <t>8999-1-020</t>
  </si>
  <si>
    <t>poklop 1500/2000 mm na revizní šachtu, včetně rámu a povrchové úpravy ozn. Z04 (1 ks)</t>
  </si>
  <si>
    <t>-1751574729</t>
  </si>
  <si>
    <t>"L 50/50/4" (2,1+1,6)*2*3,06</t>
  </si>
  <si>
    <t>"L 45/45/4" (2+1,5)*2*2,74</t>
  </si>
  <si>
    <t>"Pásovina 30/5" (1,5*3+2*3)*1,18</t>
  </si>
  <si>
    <t>"Plech P3" 1,2*2</t>
  </si>
  <si>
    <t>125</t>
  </si>
  <si>
    <t>8999-1-030</t>
  </si>
  <si>
    <t>poklop 1000/800 mm na revizní šachtu, včetně rámu a povrchové úpravy ozn. Z06 (1 ks)</t>
  </si>
  <si>
    <t>-1733719617</t>
  </si>
  <si>
    <t>"L 40/40/4" (0,88+1,08)*2*2,42</t>
  </si>
  <si>
    <t>"L 35/35/4" (0,8+1)*2*2,09</t>
  </si>
  <si>
    <t>"Pásovina 30/5" (0,8+1)*1,18</t>
  </si>
  <si>
    <t>"Plech P3" 0,8*1*24</t>
  </si>
  <si>
    <t>126</t>
  </si>
  <si>
    <t>899102211</t>
  </si>
  <si>
    <t>Demontáž poklopů litinových nebo ocelových včetně rámů hmotnosti přes 50 do 100 kg</t>
  </si>
  <si>
    <t>56255297</t>
  </si>
  <si>
    <t>127</t>
  </si>
  <si>
    <t>899103211</t>
  </si>
  <si>
    <t>Demontáž poklopů litinových nebo ocelových včetně rámů hmotnosti přes 100 do 150 kg</t>
  </si>
  <si>
    <t>-1762562628</t>
  </si>
  <si>
    <t>"Š4" 1</t>
  </si>
  <si>
    <t>128</t>
  </si>
  <si>
    <t>899511112</t>
  </si>
  <si>
    <t>Stupadla do šachet vidlicová osazovaná do vynechaných otvorů</t>
  </si>
  <si>
    <t>-848457835</t>
  </si>
  <si>
    <t>129</t>
  </si>
  <si>
    <t>55243806</t>
  </si>
  <si>
    <t>stupadlo ocelové s PE povlakem forma A - P162mm</t>
  </si>
  <si>
    <t>1262050246</t>
  </si>
  <si>
    <t>Ostatní konstrukce a práce, bourání</t>
  </si>
  <si>
    <t>130</t>
  </si>
  <si>
    <t>916231213</t>
  </si>
  <si>
    <t>Osazení chodníkového obrubníku betonového stojatého s boční opěrou do lože z betonu prostého</t>
  </si>
  <si>
    <t>-335923209</t>
  </si>
  <si>
    <t>"B01-SE01" 12,5</t>
  </si>
  <si>
    <t>"B01-SE02" 5,54+6,265+0,08</t>
  </si>
  <si>
    <t>131</t>
  </si>
  <si>
    <t>59217024</t>
  </si>
  <si>
    <t>obrubník betonový chodníkový 500x100x250mm</t>
  </si>
  <si>
    <t>1145416992</t>
  </si>
  <si>
    <t>24,385</t>
  </si>
  <si>
    <t>24,385*1,02 'Přepočtené koeficientem množství</t>
  </si>
  <si>
    <t>132</t>
  </si>
  <si>
    <t>935112111</t>
  </si>
  <si>
    <t>Osazení příkopového žlabu do betonu tl 100 mm z betonových tvárnic š 500 mm</t>
  </si>
  <si>
    <t>821813994</t>
  </si>
  <si>
    <t>"SK02" 9,6+6,25+5,015</t>
  </si>
  <si>
    <t>133</t>
  </si>
  <si>
    <t>59227724</t>
  </si>
  <si>
    <t>žlab dvouvrstvý vibrolisovaný pro povrchové odvodnění betonový 70/100x280x210mm</t>
  </si>
  <si>
    <t>-1118676817</t>
  </si>
  <si>
    <t>20,865/0,21</t>
  </si>
  <si>
    <t>99,357*1,01 'Přepočtené koeficientem množství</t>
  </si>
  <si>
    <t>134</t>
  </si>
  <si>
    <t>941311111</t>
  </si>
  <si>
    <t>Montáž lešení řadového modulového lehkého zatížení do 200 kg/m2 š od 0,6 do 0,9 m v do 10 m</t>
  </si>
  <si>
    <t>975158265</t>
  </si>
  <si>
    <t>"Pro fasádu" (13+3,05*2+6,605)*5,1</t>
  </si>
  <si>
    <t>135</t>
  </si>
  <si>
    <t>941311211</t>
  </si>
  <si>
    <t>Příplatek k lešení řadovému modulovému lehkému do 200 kg/m2 š od 0,6 do 0,9 m v do 10 m za každý den použití</t>
  </si>
  <si>
    <t>1523863472</t>
  </si>
  <si>
    <t>131,096*30</t>
  </si>
  <si>
    <t>136</t>
  </si>
  <si>
    <t>941311811</t>
  </si>
  <si>
    <t>Demontáž lešení řadového modulového lehkého zatížení do 200 kg/m2 š od 0,6 do 0,9 m v do 10 m</t>
  </si>
  <si>
    <t>-1435268102</t>
  </si>
  <si>
    <t>137</t>
  </si>
  <si>
    <t>949101111</t>
  </si>
  <si>
    <t>Lešení pomocné pro objekty pozemních staveb s lešeňovou podlahou v do 1,9 m zatížení do 150 kg/m2</t>
  </si>
  <si>
    <t>-215117644</t>
  </si>
  <si>
    <t>"Pro stěny" ((6,2+3,7)*2+6,6+5,9)*1,2</t>
  </si>
  <si>
    <t>138</t>
  </si>
  <si>
    <t>949101112</t>
  </si>
  <si>
    <t>Lešení pomocné pro objekty pozemních staveb s lešeňovou podlahou v přes 1,9 do 3,5 m zatížení do 150 kg/m2</t>
  </si>
  <si>
    <t>1795770955</t>
  </si>
  <si>
    <t>"Pro podhledy" 40+20,46</t>
  </si>
  <si>
    <t>139</t>
  </si>
  <si>
    <t>952901114</t>
  </si>
  <si>
    <t>Vyčištění budov bytové a občanské výstavby při výšce podlaží přes 4 m</t>
  </si>
  <si>
    <t>-1236026314</t>
  </si>
  <si>
    <t>140</t>
  </si>
  <si>
    <t>953312122</t>
  </si>
  <si>
    <t>Vložky do svislých dilatačních spár z extrudovaných polystyrénových desek tl. přes 10 do 20 mm</t>
  </si>
  <si>
    <t>-545957020</t>
  </si>
  <si>
    <t>"Základy" 0,2*1,15*2+0,5*1,15*2</t>
  </si>
  <si>
    <t>"Zdivo" 0,3*4,36*2+0,45*4,36</t>
  </si>
  <si>
    <t>"Strop a atika" (12,55+6,5+13,3)*0,6</t>
  </si>
  <si>
    <t>141</t>
  </si>
  <si>
    <t>953961114</t>
  </si>
  <si>
    <t>Kotva chemickým tmelem M 16 hl 125 mm do betonu, ŽB nebo kamene s vyvrtáním otvoru</t>
  </si>
  <si>
    <t>-774501867</t>
  </si>
  <si>
    <t>"Stupadla do šachty" 3*2</t>
  </si>
  <si>
    <t>142</t>
  </si>
  <si>
    <t>967031132</t>
  </si>
  <si>
    <t>Přisekání rovných ostění v cihelném zdivu na MV nebo MVC</t>
  </si>
  <si>
    <t>-2075452621</t>
  </si>
  <si>
    <t>"Parapet" 0,3*1,1*2</t>
  </si>
  <si>
    <t>143</t>
  </si>
  <si>
    <t>971033641</t>
  </si>
  <si>
    <t>Vybourání otvorů ve zdivu cihelném pl do 4 m2 na MVC nebo MV tl do 300 mm</t>
  </si>
  <si>
    <t>1806229656</t>
  </si>
  <si>
    <t>"Parapet" 1*1,1*0,3</t>
  </si>
  <si>
    <t>144</t>
  </si>
  <si>
    <t>974031164</t>
  </si>
  <si>
    <t>Vysekání rýh ve zdivu cihelném hl do 150 mm š do 150 mm</t>
  </si>
  <si>
    <t>-757952630</t>
  </si>
  <si>
    <t>"Pro drenáž - ozn.DO" 12,54+6,9*2</t>
  </si>
  <si>
    <t>145</t>
  </si>
  <si>
    <t>974031165</t>
  </si>
  <si>
    <t>Vysekání rýh ve zdivu cihelném hl do 150 mm š do 200 mm</t>
  </si>
  <si>
    <t>-1323018385</t>
  </si>
  <si>
    <t>"Sání ozn.SA" 1,7*6</t>
  </si>
  <si>
    <t>146</t>
  </si>
  <si>
    <t>974031287</t>
  </si>
  <si>
    <t>Vysekání rýh ve zdivu cihelném u stropu hl do 300 mm š do 300 mm</t>
  </si>
  <si>
    <t>-1243575633</t>
  </si>
  <si>
    <t>"Pro uložení nosníků" 12,6</t>
  </si>
  <si>
    <t>147</t>
  </si>
  <si>
    <t>974031289</t>
  </si>
  <si>
    <t>Příplatek k vysekání rýh ve zdivu cihelném u stropu hl do 300 mm ZKD 100 mm š rýhy</t>
  </si>
  <si>
    <t>-1288753045</t>
  </si>
  <si>
    <t>148</t>
  </si>
  <si>
    <t>978015391</t>
  </si>
  <si>
    <t>Otlučení (osekání) vnější vápenné nebo vápenocementové omítky stupně členitosti 1 a 2 v rozsahu přes 80 do 100 %</t>
  </si>
  <si>
    <t>1185016117</t>
  </si>
  <si>
    <t>"Stávající základ" (7,15*2+12,65)*1,5</t>
  </si>
  <si>
    <t>149</t>
  </si>
  <si>
    <t>978023251</t>
  </si>
  <si>
    <t>Vyškrabání spár zdiva kamenného režného</t>
  </si>
  <si>
    <t>-62130305</t>
  </si>
  <si>
    <t>150</t>
  </si>
  <si>
    <t>978035121</t>
  </si>
  <si>
    <t>Odstranění tenkovrstvé omítky tl přes 2 mm odsekáním v rozsahu do 10%</t>
  </si>
  <si>
    <t>-1678530748</t>
  </si>
  <si>
    <t>151</t>
  </si>
  <si>
    <t>985331213</t>
  </si>
  <si>
    <t>Dodatečné vlepování betonářské výztuže D 12 mm do chemické malty včetně vyvrtání otvoru</t>
  </si>
  <si>
    <t>450722099</t>
  </si>
  <si>
    <t>"Kotvení zdiva ke stávajícímu" 17*2*3*0,3</t>
  </si>
  <si>
    <t>152</t>
  </si>
  <si>
    <t>13021013</t>
  </si>
  <si>
    <t>tyč ocelová kruhová žebírková DIN 488 jakost B500B (10 505) výztuž do betonu D 12mm</t>
  </si>
  <si>
    <t>-1782249073</t>
  </si>
  <si>
    <t>30,6*2</t>
  </si>
  <si>
    <t>61,2*0,00091 'Přepočtené koeficientem množství</t>
  </si>
  <si>
    <t>153</t>
  </si>
  <si>
    <t>985331222</t>
  </si>
  <si>
    <t>Dodatečné vlepování betonářské výztuže D 32 mm do chemické malty včetně vyvrtání otvoru</t>
  </si>
  <si>
    <t>2001178793</t>
  </si>
  <si>
    <t>"Ukotvení zábradlí" 0,25*16</t>
  </si>
  <si>
    <t>Dodávka - viz. Z01</t>
  </si>
  <si>
    <t>997</t>
  </si>
  <si>
    <t>Přesun sutě</t>
  </si>
  <si>
    <t>154</t>
  </si>
  <si>
    <t>997013111</t>
  </si>
  <si>
    <t>Vnitrostaveništní doprava suti a vybouraných hmot pro budovy v do 6 m</t>
  </si>
  <si>
    <t>-533383292</t>
  </si>
  <si>
    <t>155</t>
  </si>
  <si>
    <t>997013501</t>
  </si>
  <si>
    <t>Odvoz suti a vybouraných hmot na skládku nebo meziskládku do 1 km se složením</t>
  </si>
  <si>
    <t>1704977567</t>
  </si>
  <si>
    <t>156</t>
  </si>
  <si>
    <t>997013509</t>
  </si>
  <si>
    <t>Příplatek k odvozu suti a vybouraných hmot na skládku ZKD 1 km přes 1 km</t>
  </si>
  <si>
    <t>-1841683391</t>
  </si>
  <si>
    <t>10,746*17 'Přepočtené koeficientem množství</t>
  </si>
  <si>
    <t>157</t>
  </si>
  <si>
    <t>997013871</t>
  </si>
  <si>
    <t>Poplatek za uložení stavebního odpadu na recyklační skládce (skládkovné) směsného stavebního a demoličního kód odpadu 17 09 04</t>
  </si>
  <si>
    <t>-1531411562</t>
  </si>
  <si>
    <t>998</t>
  </si>
  <si>
    <t>Přesun hmot</t>
  </si>
  <si>
    <t>158</t>
  </si>
  <si>
    <t>998011001</t>
  </si>
  <si>
    <t>Přesun hmot pro budovy zděné v do 6 m</t>
  </si>
  <si>
    <t>-130767874</t>
  </si>
  <si>
    <t>PSV</t>
  </si>
  <si>
    <t>Práce a dodávky PSV</t>
  </si>
  <si>
    <t>711</t>
  </si>
  <si>
    <t>Izolace proti vodě, vlhkosti a plynům</t>
  </si>
  <si>
    <t>159</t>
  </si>
  <si>
    <t>711111001</t>
  </si>
  <si>
    <t>Provedení izolace proti zemní vlhkosti vodorovné za studena nátěrem penetračním</t>
  </si>
  <si>
    <t>-1862372534</t>
  </si>
  <si>
    <t xml:space="preserve">"SK01" (6,4+6,515)/2*(6,845+6,8)/2-0,8*0,9*2-1*0,8 </t>
  </si>
  <si>
    <t>"SE02" (5,54+6,265+0,4)*(0,2+0,15)</t>
  </si>
  <si>
    <t>160</t>
  </si>
  <si>
    <t>711112001</t>
  </si>
  <si>
    <t>Provedení izolace proti zemní vlhkosti svislé za studena nátěrem penetračním</t>
  </si>
  <si>
    <t>251704627</t>
  </si>
  <si>
    <t xml:space="preserve">"SK01" (6,4+6,515+6,845+6,8+0,8*4+0,9*4+1*2+0,8*2)*0,15 </t>
  </si>
  <si>
    <t>"SE02" (5,54+6,265+0,4)*(0,1+0,4)</t>
  </si>
  <si>
    <t>161</t>
  </si>
  <si>
    <t>11163150</t>
  </si>
  <si>
    <t>lak penetrační asfaltový</t>
  </si>
  <si>
    <t>-784034579</t>
  </si>
  <si>
    <t>46,088+11,647</t>
  </si>
  <si>
    <t>57,735*0,00034 'Přepočtené koeficientem množství</t>
  </si>
  <si>
    <t>162</t>
  </si>
  <si>
    <t>711131101</t>
  </si>
  <si>
    <t>Provedení izolace proti zemní vlhkosti pásy na sucho vodorovné AIP nebo tkaninou</t>
  </si>
  <si>
    <t>-1122318457</t>
  </si>
  <si>
    <t>"Pod stropní nosníky" 12,6*0,2</t>
  </si>
  <si>
    <t>163</t>
  </si>
  <si>
    <t>62832134</t>
  </si>
  <si>
    <t>pás asfaltový natavitelný oxidovaný s vložkou ze skleněné rohože typu V60 s jemnozrnným minerálním posypem tl 4,0mm</t>
  </si>
  <si>
    <t>1424244923</t>
  </si>
  <si>
    <t>2,52</t>
  </si>
  <si>
    <t>2,52*1,2 'Přepočtené koeficientem množství</t>
  </si>
  <si>
    <t>164</t>
  </si>
  <si>
    <t>711141559</t>
  </si>
  <si>
    <t>Provedení izolace proti zemní vlhkosti pásy přitavením vodorovné NAIP</t>
  </si>
  <si>
    <t>-1703380403</t>
  </si>
  <si>
    <t>"SK01" ((6,4+6,515)/2*(6,845+6,8)/2-0,8*0,9*2-1*0,8 )*2</t>
  </si>
  <si>
    <t>165</t>
  </si>
  <si>
    <t>711142559</t>
  </si>
  <si>
    <t>Provedení izolace proti zemní vlhkosti pásy přitavením svislé NAIP</t>
  </si>
  <si>
    <t>-1480565128</t>
  </si>
  <si>
    <t xml:space="preserve">"SK01" (6,4+6,515+6,845+6,8+0,8*4+0,9*4+1*2+0,8*2)*0,15*2 </t>
  </si>
  <si>
    <t>166</t>
  </si>
  <si>
    <t>62853004</t>
  </si>
  <si>
    <t>pás asfaltový natavitelný modifikovaný SBS s vložkou ze skleněné tkaniny a spalitelnou PE fólií nebo jemnozrnným minerálním posypem na horním povrchu tl 4,0mm</t>
  </si>
  <si>
    <t>-1589045001</t>
  </si>
  <si>
    <t>87,905+17,191</t>
  </si>
  <si>
    <t>105,096*1,2 'Přepočtené koeficientem množství</t>
  </si>
  <si>
    <t>167</t>
  </si>
  <si>
    <t>711161112</t>
  </si>
  <si>
    <t>Izolace proti zemní vlhkosti nopovou fólií vodorovná, nopek v 8,0 mm, tl do 0,6 mm</t>
  </si>
  <si>
    <t>1370849621</t>
  </si>
  <si>
    <t>168</t>
  </si>
  <si>
    <t>711161212</t>
  </si>
  <si>
    <t>Izolace proti zemní vlhkosti nopovou fólií svislá, nopek v 8,0 mm, tl do 0,6 mm</t>
  </si>
  <si>
    <t>-1140115278</t>
  </si>
  <si>
    <t>"Okolo stávajícího základu" (7,15*2+12,65)*1,2</t>
  </si>
  <si>
    <t>169</t>
  </si>
  <si>
    <t>711211137</t>
  </si>
  <si>
    <t>Izolace proti zemní vlhkosti a radonu provětrávaná z plastových segmentů v přes 170 do 200 mm se zabetonováním</t>
  </si>
  <si>
    <t>2044142383</t>
  </si>
  <si>
    <t>"SK02" 5,385*5,9-1,4*1,2-1,9*0,8</t>
  </si>
  <si>
    <t>170</t>
  </si>
  <si>
    <t>71129-1-010</t>
  </si>
  <si>
    <t>Odvětrání systému plastových segmentů</t>
  </si>
  <si>
    <t>kpl</t>
  </si>
  <si>
    <t>-161688781</t>
  </si>
  <si>
    <t>171</t>
  </si>
  <si>
    <t>711491272</t>
  </si>
  <si>
    <t>Provedení doplňků izolace proti vodě na ploše svislé z textilií vrstva ochranná</t>
  </si>
  <si>
    <t>-1789985657</t>
  </si>
  <si>
    <t>172</t>
  </si>
  <si>
    <t>69311199</t>
  </si>
  <si>
    <t>geotextilie netkaná separační, ochranná, filtrační, drenážní PES(70%)+PP(30%) 300g/m2</t>
  </si>
  <si>
    <t>-1800384583</t>
  </si>
  <si>
    <t>32,34</t>
  </si>
  <si>
    <t>32,34*1,2 'Přepočtené koeficientem množství</t>
  </si>
  <si>
    <t>173</t>
  </si>
  <si>
    <t>998711101</t>
  </si>
  <si>
    <t>Přesun hmot tonážní pro izolace proti vodě, vlhkosti a plynům v objektech v do 6 m</t>
  </si>
  <si>
    <t>1697724016</t>
  </si>
  <si>
    <t>712</t>
  </si>
  <si>
    <t>Povlakové krytiny</t>
  </si>
  <si>
    <t>174</t>
  </si>
  <si>
    <t>712311101</t>
  </si>
  <si>
    <t>Provedení povlakové krytiny střech do 10° za studena lakem penetračním nebo asfaltovým</t>
  </si>
  <si>
    <t>1889791124</t>
  </si>
  <si>
    <t>"SK03, SK04" 11,95*5,9+8,85*6,9</t>
  </si>
  <si>
    <t>"Vytažení na atiku" (12,7+11,95+5,9+6,9+8,85+3,1)*0,35-1,05*0,15</t>
  </si>
  <si>
    <t>175</t>
  </si>
  <si>
    <t>2117768434</t>
  </si>
  <si>
    <t>148,703</t>
  </si>
  <si>
    <t>148,703*0,00032 'Přepočtené koeficientem množství</t>
  </si>
  <si>
    <t>176</t>
  </si>
  <si>
    <t>712341559</t>
  </si>
  <si>
    <t>Provedení povlakové krytiny střech do 10° pásy NAIP přitavením v plné ploše</t>
  </si>
  <si>
    <t>-2040428460</t>
  </si>
  <si>
    <t>"Vytažení na atiku" (12,7+11,95+5,9+6,9+8,85+3,1)*(0,35+0,2)-1,05*0,15</t>
  </si>
  <si>
    <t>177</t>
  </si>
  <si>
    <t>62856011</t>
  </si>
  <si>
    <t>pás asfaltový natavitelný modifikovaný SBS s vložkou z hliníkové fólie s textilií a spalitelnou PE fólií nebo jemnozrnným minerálním posypem na horním povrchu tl 4,0mm</t>
  </si>
  <si>
    <t>-1906110798</t>
  </si>
  <si>
    <t>158,583</t>
  </si>
  <si>
    <t>158,583*1,2 'Přepočtené koeficientem množství</t>
  </si>
  <si>
    <t>178</t>
  </si>
  <si>
    <t>712363115</t>
  </si>
  <si>
    <t>Provedení povlakové krytiny střech do 10° zaizolování prostupů kruhového průřezu D do 300 mm</t>
  </si>
  <si>
    <t>598161426</t>
  </si>
  <si>
    <t>"Z03" 3</t>
  </si>
  <si>
    <t>"Sloupky zábradlí" 16</t>
  </si>
  <si>
    <t>179</t>
  </si>
  <si>
    <t>712363352</t>
  </si>
  <si>
    <t>Povlakové krytiny střech do 10° z tvarovaných poplastovaných lišt délky 2 m koutová lišta vnitřní rš 100 mm</t>
  </si>
  <si>
    <t>762575430</t>
  </si>
  <si>
    <t>"Vytažení na atiku" 12,7+11,95+5,9+6,9+8,85+3,1-1,05</t>
  </si>
  <si>
    <t>"Vytažení na zdivo - atika A2" 13,3+12,55+6,2</t>
  </si>
  <si>
    <t>180</t>
  </si>
  <si>
    <t>712363353</t>
  </si>
  <si>
    <t>Povlakové krytiny střech do 10° z tvarovaných poplastovaných lišt délky 2 m koutová lišta vnější rš 100 mm</t>
  </si>
  <si>
    <t>-882119881</t>
  </si>
  <si>
    <t>181</t>
  </si>
  <si>
    <t>712363359</t>
  </si>
  <si>
    <t>Povlakové krytiny střech do 10° z tvarovaných poplastovaných lišt délky 2 m závětrná lišta rš 300 mm</t>
  </si>
  <si>
    <t>2041115952</t>
  </si>
  <si>
    <t>"Atika A1" 9,15+6,9+3,1</t>
  </si>
  <si>
    <t>182</t>
  </si>
  <si>
    <t>712363384</t>
  </si>
  <si>
    <t>Povlakové krytiny střech do 10° z tvarovaných poplastovaných lišt pro profily atypické výroby o větší rš</t>
  </si>
  <si>
    <t>259866331</t>
  </si>
  <si>
    <t>"Vytažení na zdivo - atika A2" (13,3+12,55+6,2)*0,25</t>
  </si>
  <si>
    <t>"Atika A1 - pod závětrnou lištou" 12,5*0,13</t>
  </si>
  <si>
    <t>183</t>
  </si>
  <si>
    <t>712363505</t>
  </si>
  <si>
    <t>Provedení povlak krytiny mechanicky kotvenou do betonu TI tl přes 140 do 200 mm krajní pole, budova v do 18 m</t>
  </si>
  <si>
    <t>570101579</t>
  </si>
  <si>
    <t>"Vytažení na atiku" (12,7+11,95+5,9+6,9+8,85+3,1)*(0,18+0,15)-1,05*0,15</t>
  </si>
  <si>
    <t>"Vytažení na zdivo - atika A2" (13,3+12,55+6,2)*(0,22+0,15)</t>
  </si>
  <si>
    <t>"Hlava atiky A1" (9,45+6,9+1,74)*0,4</t>
  </si>
  <si>
    <t>"Hlava atiky A2" (13+11,95+6,2)*0,35</t>
  </si>
  <si>
    <t>184</t>
  </si>
  <si>
    <t>28322012</t>
  </si>
  <si>
    <t>fólie hydroizolační střešní mPVC mechanicky kotvená šedá tl 1,5mm</t>
  </si>
  <si>
    <t>1189575251</t>
  </si>
  <si>
    <t>177,713</t>
  </si>
  <si>
    <t>177,713*1,2 'Přepočtené koeficientem množství</t>
  </si>
  <si>
    <t>185</t>
  </si>
  <si>
    <t>712391171</t>
  </si>
  <si>
    <t>Provedení povlakové krytiny střech do 10° podkladní textilní vrstvy</t>
  </si>
  <si>
    <t>-1208762990</t>
  </si>
  <si>
    <t>"Vytažení na atiku" (12,7+11,95+5,9+6,9+8,85+3,1)*0,18-1,05*0,15</t>
  </si>
  <si>
    <t>"Vytažení na zdivo - atika A2" (13,3+12,55+6,2)*0,22</t>
  </si>
  <si>
    <t>186</t>
  </si>
  <si>
    <t>712391172</t>
  </si>
  <si>
    <t>Provedení povlakové krytiny střech do 10° ochranné textilní vrstvy</t>
  </si>
  <si>
    <t>901722797</t>
  </si>
  <si>
    <t>"Vytažení na atiku" (12,7+11,95+5,9+6,9+8,85+3,1)*0,15-1,05*0,15</t>
  </si>
  <si>
    <t>187</t>
  </si>
  <si>
    <t>69311068</t>
  </si>
  <si>
    <t>geotextilie netkaná separační, ochranná, filtrační, drenážní PP 300g/m2</t>
  </si>
  <si>
    <t>-1523384230</t>
  </si>
  <si>
    <t>165,495+138,823</t>
  </si>
  <si>
    <t>304,318*1,2 'Přepočtené koeficientem množství</t>
  </si>
  <si>
    <t>188</t>
  </si>
  <si>
    <t>712771111</t>
  </si>
  <si>
    <t>Provedení ochranné vrstvy z rohoží nebo desek volně na sraz vegetační střechy sklon do 5°</t>
  </si>
  <si>
    <t>1066360418</t>
  </si>
  <si>
    <t>189</t>
  </si>
  <si>
    <t>69334355-R</t>
  </si>
  <si>
    <t xml:space="preserve">Vegetační kompozit, HDPE  nopová folie s perforací v horním povrchu, horní a spodní povrch - kašírovaná PP textilie</t>
  </si>
  <si>
    <t>-1617773275</t>
  </si>
  <si>
    <t>131,57</t>
  </si>
  <si>
    <t>131,57*1,05 'Přepočtené koeficientem množství</t>
  </si>
  <si>
    <t>190</t>
  </si>
  <si>
    <t>712771221</t>
  </si>
  <si>
    <t>Provedení drenážní vrstvy vegetační střechy z plastových nopových fólií v nopů do 25 mm do 5°</t>
  </si>
  <si>
    <t>240255292</t>
  </si>
  <si>
    <t>191</t>
  </si>
  <si>
    <t>69334321</t>
  </si>
  <si>
    <t>fólie profilovaná (nopová) perforovaná HDPE s hydroakumulační a drenážní funkcí do vegetačních střech s výškou nopů 25mm</t>
  </si>
  <si>
    <t>-840076636</t>
  </si>
  <si>
    <t>131,57*1,2 'Přepočtené koeficientem množství</t>
  </si>
  <si>
    <t>192</t>
  </si>
  <si>
    <t>712771401</t>
  </si>
  <si>
    <t>Provedení vegetační vrstvy ze substrátu tl do 100 mm vegetační střechy sklon do 5°</t>
  </si>
  <si>
    <t>530156575</t>
  </si>
  <si>
    <t>193</t>
  </si>
  <si>
    <t>10321001</t>
  </si>
  <si>
    <t>substrát vegetačních střech extenzivní suchomilných rostlin</t>
  </si>
  <si>
    <t>-295273315</t>
  </si>
  <si>
    <t>131,57*0,08</t>
  </si>
  <si>
    <t>10,526*1,1 'Přepočtené koeficientem množství</t>
  </si>
  <si>
    <t>194</t>
  </si>
  <si>
    <t>712771501</t>
  </si>
  <si>
    <t>Provedení suchého výsevu osiva vegetační střechy sklon do 5°</t>
  </si>
  <si>
    <t>-1900461821</t>
  </si>
  <si>
    <t>195</t>
  </si>
  <si>
    <t>00572510</t>
  </si>
  <si>
    <t>osivo pro vegetační střechy směs bylin a tráv</t>
  </si>
  <si>
    <t>1097985120</t>
  </si>
  <si>
    <t>196</t>
  </si>
  <si>
    <t>712771521</t>
  </si>
  <si>
    <t>Položení vegetační nebo trávníkové rohože vegetační střechy sklon do 5°</t>
  </si>
  <si>
    <t>-1036340504</t>
  </si>
  <si>
    <t>197</t>
  </si>
  <si>
    <t>69334504</t>
  </si>
  <si>
    <t>koberec rozchodníkový vegetačních střech</t>
  </si>
  <si>
    <t>522615691</t>
  </si>
  <si>
    <t>131,57*1,1 'Přepočtené koeficientem množství</t>
  </si>
  <si>
    <t>198</t>
  </si>
  <si>
    <t>998712101</t>
  </si>
  <si>
    <t>Přesun hmot tonážní pro krytiny povlakové v objektech v do 6 m</t>
  </si>
  <si>
    <t>-1072359077</t>
  </si>
  <si>
    <t>713</t>
  </si>
  <si>
    <t>Izolace tepelné</t>
  </si>
  <si>
    <t>199</t>
  </si>
  <si>
    <t>713121111</t>
  </si>
  <si>
    <t>Montáž izolace tepelné podlah volně kladenými rohožemi, pásy, dílci, deskami 1 vrstva</t>
  </si>
  <si>
    <t>2045014409</t>
  </si>
  <si>
    <t>"SK01+SK02" (6,215+6,1)/2*(6,6+6,545)/2-0,8*0,15-0,8*0,9*2-1*0,8</t>
  </si>
  <si>
    <t>200</t>
  </si>
  <si>
    <t>28375911</t>
  </si>
  <si>
    <t>deska EPS 150 pro konstrukce s vysokým zatížením λ=0,035 tl 70mm</t>
  </si>
  <si>
    <t>-759732346</t>
  </si>
  <si>
    <t>38,11</t>
  </si>
  <si>
    <t>38,11*1,05 'Přepočtené koeficientem množství</t>
  </si>
  <si>
    <t>201</t>
  </si>
  <si>
    <t>713141151</t>
  </si>
  <si>
    <t>Montáž izolace tepelné střech plochých kladené volně 1 vrstva rohoží, pásů, dílců, desek</t>
  </si>
  <si>
    <t>-1649460667</t>
  </si>
  <si>
    <t>202</t>
  </si>
  <si>
    <t>28375889-R</t>
  </si>
  <si>
    <t>deska SD 150 s uzavřenou povrchovou strukturou, pro konstrukce s vysokým zatížením λ=0,035 tl 20mm</t>
  </si>
  <si>
    <t>-576207618</t>
  </si>
  <si>
    <t>203</t>
  </si>
  <si>
    <t>713141233</t>
  </si>
  <si>
    <t>Přikotvení tepelné izolace šrouby do betonu pro izolaci tl přes 100 do 140 mm</t>
  </si>
  <si>
    <t>509566790</t>
  </si>
  <si>
    <t>204</t>
  </si>
  <si>
    <t>713141311</t>
  </si>
  <si>
    <t>Montáž izolace tepelné střech plochých kladené volně, spádová vrstva</t>
  </si>
  <si>
    <t>-898496684</t>
  </si>
  <si>
    <t>205</t>
  </si>
  <si>
    <t>28376142</t>
  </si>
  <si>
    <t>klín izolační spád do 5% EPS 150</t>
  </si>
  <si>
    <t>-2078222420</t>
  </si>
  <si>
    <t>131,57*(0,03+0,21)/2</t>
  </si>
  <si>
    <t>15,788*1,05 'Přepočtené koeficientem množství</t>
  </si>
  <si>
    <t>206</t>
  </si>
  <si>
    <t>998713101</t>
  </si>
  <si>
    <t>Přesun hmot tonážní pro izolace tepelné v objektech v do 6 m</t>
  </si>
  <si>
    <t>1818074918</t>
  </si>
  <si>
    <t>721</t>
  </si>
  <si>
    <t xml:space="preserve">Zdravotechnika </t>
  </si>
  <si>
    <t>207</t>
  </si>
  <si>
    <t>721173746</t>
  </si>
  <si>
    <t>Potrubí kanalizační z PE větrací DN 100</t>
  </si>
  <si>
    <t>-1652217048</t>
  </si>
  <si>
    <t>"Sání ozn. SA" 1,8*6</t>
  </si>
  <si>
    <t>751</t>
  </si>
  <si>
    <t>Vzduchotechnika</t>
  </si>
  <si>
    <t>209</t>
  </si>
  <si>
    <t>751398054</t>
  </si>
  <si>
    <t>Montáž protidešťové žaluzie nebo žaluziové klapky na čtyřhranné potrubí přes 0,450 do 0,600 m2</t>
  </si>
  <si>
    <t>1213267030</t>
  </si>
  <si>
    <t>"Z05" 1</t>
  </si>
  <si>
    <t>210</t>
  </si>
  <si>
    <t>751398854</t>
  </si>
  <si>
    <t>Demontáž protidešťové žaluzie nebo žaluziové klapky z potrubí čtyřhranného průřezu přes 0,450 do 0,600 m2</t>
  </si>
  <si>
    <t>1401788406</t>
  </si>
  <si>
    <t>211</t>
  </si>
  <si>
    <t>751510015</t>
  </si>
  <si>
    <t>Vzduchotechnické potrubí z pozinkovaného plechu čtyřhranné s přírubou průřezu přes 0,28 do 0,50 m2</t>
  </si>
  <si>
    <t>-1220899012</t>
  </si>
  <si>
    <t>"Z05" 9,5</t>
  </si>
  <si>
    <t>212</t>
  </si>
  <si>
    <t>998751101</t>
  </si>
  <si>
    <t>Přesun hmot tonážní pro vzduchotechniku v objektech v do 12 m</t>
  </si>
  <si>
    <t>329772437</t>
  </si>
  <si>
    <t>762</t>
  </si>
  <si>
    <t>Konstrukce tesařské</t>
  </si>
  <si>
    <t>213</t>
  </si>
  <si>
    <t>762361332</t>
  </si>
  <si>
    <t>Konstrukční a vyrovnávací vrstva pod klempířské prvky (atiky) z vodovzdorné překližky tl 21 mm</t>
  </si>
  <si>
    <t>-1736792064</t>
  </si>
  <si>
    <t>"Atika A2" (13,3+12,55+6,2)*0,22</t>
  </si>
  <si>
    <t>214</t>
  </si>
  <si>
    <t>762361333</t>
  </si>
  <si>
    <t>Konstrukční a vyrovnávací vrstva pod klempířské prvky (atiky) z vodovzdorné překližky tl 24 mm</t>
  </si>
  <si>
    <t>116281539</t>
  </si>
  <si>
    <t>"Atika A1" (9,45+6,9+1,74)*0,4</t>
  </si>
  <si>
    <t>"Atika A2" (13+11,95+6,2)*0,35</t>
  </si>
  <si>
    <t>215</t>
  </si>
  <si>
    <t>762395000</t>
  </si>
  <si>
    <t>Spojovací prostředky krovů, bednění, laťování, nadstřešních konstrukcí</t>
  </si>
  <si>
    <t>1010652249</t>
  </si>
  <si>
    <t>7,051*0,02+18,139*0,025</t>
  </si>
  <si>
    <t>216</t>
  </si>
  <si>
    <t>998762101</t>
  </si>
  <si>
    <t>Přesun hmot tonážní pro kce tesařské v objektech v do 6 m</t>
  </si>
  <si>
    <t>51114664</t>
  </si>
  <si>
    <t>763</t>
  </si>
  <si>
    <t>Konstrukce suché výstavby</t>
  </si>
  <si>
    <t>217</t>
  </si>
  <si>
    <t>763164555</t>
  </si>
  <si>
    <t>SDK obklad kcí tvaru L š přes 0,8 m desky 1xDF 12,5</t>
  </si>
  <si>
    <t>-1916946561</t>
  </si>
  <si>
    <t>"Opláštění VZT - Z05" 6,065*(0,65+1,45)</t>
  </si>
  <si>
    <t>218</t>
  </si>
  <si>
    <t>763264661</t>
  </si>
  <si>
    <t>Sádrovláknitý obklad uzavřeného tvaru š přes 2 m do 2,25 m pro ocelový nosník deskou protipožární tl 12,5 mm</t>
  </si>
  <si>
    <t>-574142506</t>
  </si>
  <si>
    <t>"Opláštění VZT - Z05" 3,1+0,65</t>
  </si>
  <si>
    <t>219</t>
  </si>
  <si>
    <t>763431011</t>
  </si>
  <si>
    <t>Montáž minerálního podhledu s vyjímatelnými panely vel. do 0,36 m2 na zavěšený polozapuštěný rošt</t>
  </si>
  <si>
    <t>1340430438</t>
  </si>
  <si>
    <t>"M.č.1.01" 6,1*(6,9-0,65)</t>
  </si>
  <si>
    <t>220</t>
  </si>
  <si>
    <t>59036501</t>
  </si>
  <si>
    <t>deska podhledová minerální polodrážka jemně texturovaná bez perforace bílá 20x600x600mm</t>
  </si>
  <si>
    <t>861075355</t>
  </si>
  <si>
    <t>38,125</t>
  </si>
  <si>
    <t>38,125*1,05 'Přepočtené koeficientem množství</t>
  </si>
  <si>
    <t>221</t>
  </si>
  <si>
    <t>998763301</t>
  </si>
  <si>
    <t>Přesun hmot tonážní pro konstrukce montované z desek v objektech v do 6 m</t>
  </si>
  <si>
    <t>868667254</t>
  </si>
  <si>
    <t>764</t>
  </si>
  <si>
    <t>Konstrukce klempířské</t>
  </si>
  <si>
    <t>222</t>
  </si>
  <si>
    <t>764002851</t>
  </si>
  <si>
    <t>Demontáž oplechování parapetů do suti</t>
  </si>
  <si>
    <t>-1890579547</t>
  </si>
  <si>
    <t>1,25*2+1,05*2+1,6*2</t>
  </si>
  <si>
    <t>223</t>
  </si>
  <si>
    <t>764011623</t>
  </si>
  <si>
    <t>Dilatační připojovací lišta z Pz s povrchovou úpravou včetně tmelení rš 150 mm</t>
  </si>
  <si>
    <t>1521827844</t>
  </si>
  <si>
    <t>"SE02" 5,94+6,665</t>
  </si>
  <si>
    <t>"P2" 35</t>
  </si>
  <si>
    <t>224</t>
  </si>
  <si>
    <t>764216642</t>
  </si>
  <si>
    <t>Oplechování rovných parapetů celoplošně lepené z Pz s povrchovou úpravou rš 200 mm</t>
  </si>
  <si>
    <t>-243449870</t>
  </si>
  <si>
    <t>"U prvků ID/02"1,6*2</t>
  </si>
  <si>
    <t>225</t>
  </si>
  <si>
    <t>764311603</t>
  </si>
  <si>
    <t>Lemování rovných zdí střech s krytinou prejzovou nebo vlnitou z Pz s povrchovou úpravou rš 250 mm</t>
  </si>
  <si>
    <t>-677147456</t>
  </si>
  <si>
    <t>"Atika A2" 13,3+12,55+6,2</t>
  </si>
  <si>
    <t>226</t>
  </si>
  <si>
    <t>7649-1-010</t>
  </si>
  <si>
    <t>Tmelení trvale pružným exteriérovým tmelem lemování u atiky A02</t>
  </si>
  <si>
    <t>149150715</t>
  </si>
  <si>
    <t>227</t>
  </si>
  <si>
    <t>998764101</t>
  </si>
  <si>
    <t>Přesun hmot tonážní pro konstrukce klempířské v objektech v do 6 m</t>
  </si>
  <si>
    <t>697795464</t>
  </si>
  <si>
    <t>766</t>
  </si>
  <si>
    <t>Konstrukce truhlářské</t>
  </si>
  <si>
    <t>228</t>
  </si>
  <si>
    <t>7669-1-010</t>
  </si>
  <si>
    <t>Dodávka a montáž prosklených dřevěných otevíravých dveří 1000/2850 mm, viz. zásady konstrukce prvku ID/01</t>
  </si>
  <si>
    <t>-1531859342</t>
  </si>
  <si>
    <t>229</t>
  </si>
  <si>
    <t>7669-1-020</t>
  </si>
  <si>
    <t>Dodávka a montáž prosklené předstěny pevné 1550/2200 mm, PO EI 45 DP1 viz. zásady konstrukce prvku ID/02</t>
  </si>
  <si>
    <t>-1081433756</t>
  </si>
  <si>
    <t>230</t>
  </si>
  <si>
    <t>7669-1-030</t>
  </si>
  <si>
    <t>Dodávka a montáž posuvné žaluzie 1500/2600 mm, vodorovná prkna 150/28mm s mezerami 50mm, ročt 70/50mm, vše sibiřský modřín, vč. olejového nátěru a pojezdů, ozn. P3</t>
  </si>
  <si>
    <t>-1708019352</t>
  </si>
  <si>
    <t>231</t>
  </si>
  <si>
    <t>7669-1-040</t>
  </si>
  <si>
    <t>Dodávka a montáž obkladu fasády, vodorovná prkna 150/28mm s mezerami 50mm, ročt 70/50mm, vše sibiřský modřín, vč. olejového nátěru, ozn. P1</t>
  </si>
  <si>
    <t>1522849342</t>
  </si>
  <si>
    <t>12,5*5-3*2,35*2</t>
  </si>
  <si>
    <t>232</t>
  </si>
  <si>
    <t>998766201</t>
  </si>
  <si>
    <t>Přesun hmot procentní pro kce truhlářské v objektech v do 6 m</t>
  </si>
  <si>
    <t>%</t>
  </si>
  <si>
    <t>652269829</t>
  </si>
  <si>
    <t>767</t>
  </si>
  <si>
    <t>Konstrukce zámečnické</t>
  </si>
  <si>
    <t>233</t>
  </si>
  <si>
    <t>767161117</t>
  </si>
  <si>
    <t>Montáž zábradlí rovného z trubek do zdi hm přes 30 do 45 kg</t>
  </si>
  <si>
    <t>1213759750</t>
  </si>
  <si>
    <t>"Z01" 2,04+6,9+9,3</t>
  </si>
  <si>
    <t>234</t>
  </si>
  <si>
    <t>M-767-1-010</t>
  </si>
  <si>
    <t>ocelové zábradlído výška 1130 mm včetně povrchové úpravy, ozn. Z01</t>
  </si>
  <si>
    <t>374031514</t>
  </si>
  <si>
    <t>"Tr. 50/3mm" (1,13*16+2,04+6,9+9,3)*3,477</t>
  </si>
  <si>
    <t>"Tr. 40/3mm" (2,04+6,9+9,3)*2*2,737</t>
  </si>
  <si>
    <t>"Trn prům. 32mm" 0,55*16*5,313*6,31</t>
  </si>
  <si>
    <t>"Tyč. prům. 15mm" (2,04+6,9+9,3)/0,15*0,9*1,39</t>
  </si>
  <si>
    <t>"L50/50/5" (2,04+6,9+9,3)*3,77</t>
  </si>
  <si>
    <t>235</t>
  </si>
  <si>
    <t>767661811</t>
  </si>
  <si>
    <t>Demontáž mříží pevných nebo otevíravých</t>
  </si>
  <si>
    <t>154843505</t>
  </si>
  <si>
    <t>1,55*2,2*2</t>
  </si>
  <si>
    <t>236</t>
  </si>
  <si>
    <t>7679-1-010</t>
  </si>
  <si>
    <t>Dodávka a montáž odvětrání kanalizace na střeše, průměr 123 mm, délka 535 mm, nerez, ozn. Z03</t>
  </si>
  <si>
    <t>1063730969</t>
  </si>
  <si>
    <t>237</t>
  </si>
  <si>
    <t>7679-1-020</t>
  </si>
  <si>
    <t>Dodávka a montáž ocelového točitého schodiště průměr 2200 mm, výška 4780 mm, pozinkováno, ozn. Z/SCH</t>
  </si>
  <si>
    <t>-983885293</t>
  </si>
  <si>
    <t>238</t>
  </si>
  <si>
    <t>7679-1-030</t>
  </si>
  <si>
    <t>Dodávka a montáž hliníkové prosklené stěny s 2kř posuvnými dveřmi 5000/2350 mm, ozn. EH/01</t>
  </si>
  <si>
    <t>-1113728454</t>
  </si>
  <si>
    <t>239</t>
  </si>
  <si>
    <t>7679-1-040</t>
  </si>
  <si>
    <t>Dodávka a montáž hliníkové prosklené stěny s 1kř posuvnými dveřmi 3000/2350 mm, ozn. EH/02</t>
  </si>
  <si>
    <t>952069510</t>
  </si>
  <si>
    <t>240</t>
  </si>
  <si>
    <t>998767101</t>
  </si>
  <si>
    <t>Přesun hmot tonážní pro zámečnické konstrukce v objektech v do 6 m</t>
  </si>
  <si>
    <t>326143079</t>
  </si>
  <si>
    <t>771</t>
  </si>
  <si>
    <t>Podlahy z dlaždic</t>
  </si>
  <si>
    <t>241</t>
  </si>
  <si>
    <t>771121011</t>
  </si>
  <si>
    <t>Nátěr penetrační na podlahu</t>
  </si>
  <si>
    <t>1795132129</t>
  </si>
  <si>
    <t>"SK01+SK02" (6,215+6,1)/2*(6,6+6,545)/2</t>
  </si>
  <si>
    <t>242</t>
  </si>
  <si>
    <t>771161021</t>
  </si>
  <si>
    <t>Montáž profilu ukončujícího pro plynulý přechod (dlažby s kobercem apod.)</t>
  </si>
  <si>
    <t>249501836</t>
  </si>
  <si>
    <t>"Ve dveřích" 1+3+5</t>
  </si>
  <si>
    <t>243</t>
  </si>
  <si>
    <t>59054100</t>
  </si>
  <si>
    <t>profil přechodový Al s pohyblivým ramenem 8x20mm</t>
  </si>
  <si>
    <t>428977797</t>
  </si>
  <si>
    <t>9*1,1 'Přepočtené koeficientem množství</t>
  </si>
  <si>
    <t>244</t>
  </si>
  <si>
    <t>771161022</t>
  </si>
  <si>
    <t>Montáž profilu pro schodové hrany nebo ukončení dlažby</t>
  </si>
  <si>
    <t>1445579046</t>
  </si>
  <si>
    <t>2,395*2</t>
  </si>
  <si>
    <t>245</t>
  </si>
  <si>
    <t>59054143</t>
  </si>
  <si>
    <t>profil schodový protiskluzový ušlechtilá ocel V2A R10 V6 8x1000mm</t>
  </si>
  <si>
    <t>67571814</t>
  </si>
  <si>
    <t>4,79</t>
  </si>
  <si>
    <t>4,79*1,1 'Přepočtené koeficientem množství</t>
  </si>
  <si>
    <t>246</t>
  </si>
  <si>
    <t>771274123</t>
  </si>
  <si>
    <t>Montáž obkladů stupnic z dlaždic keramických reliéfních nebo z dekorů lepených cementovým flexibilním lepidlem š přes 250 do 300 mm</t>
  </si>
  <si>
    <t>1891487111</t>
  </si>
  <si>
    <t>247</t>
  </si>
  <si>
    <t>771274125</t>
  </si>
  <si>
    <t>Montáž obkladů stupnic z dlaždic keramických reliéfních nebo z dekorů lepených cementovým flexibilním lepidlem š přes 350 do 400 mm</t>
  </si>
  <si>
    <t>1540420456</t>
  </si>
  <si>
    <t>248</t>
  </si>
  <si>
    <t>771274241</t>
  </si>
  <si>
    <t>Montáž obkladů podstupnic z dlaždic keramických reliéfních nebo z dekorů lepených cementovým flexibilním lepidlem v do 150 mm</t>
  </si>
  <si>
    <t>2111339505</t>
  </si>
  <si>
    <t>249</t>
  </si>
  <si>
    <t>771474112</t>
  </si>
  <si>
    <t>Montáž soklů z dlaždic keramických rovných lepených cementovým flexibilním lepidlem v přes 65 do 90 mm</t>
  </si>
  <si>
    <t>-174402892</t>
  </si>
  <si>
    <t>2,395+0,4*2-1+0,15*2</t>
  </si>
  <si>
    <t>250</t>
  </si>
  <si>
    <t>771474132</t>
  </si>
  <si>
    <t>Montáž soklů z dlaždic keramických schodišťových stupňovitých lepených cementovým flexibilním lepidlem v přes 65 do 90 mm</t>
  </si>
  <si>
    <t>-2074701338</t>
  </si>
  <si>
    <t>0,3*2+0,15*4</t>
  </si>
  <si>
    <t>251</t>
  </si>
  <si>
    <t>59761184</t>
  </si>
  <si>
    <t>sokl keramický mrazuvzdorný povrch hladký/matný tl do 10mm výšky přes 65 do 90mm</t>
  </si>
  <si>
    <t>-1609771329</t>
  </si>
  <si>
    <t>2,495+1,2</t>
  </si>
  <si>
    <t>3,695*1,1 'Přepočtené koeficientem množství</t>
  </si>
  <si>
    <t>252</t>
  </si>
  <si>
    <t>771574436</t>
  </si>
  <si>
    <t>Montáž podlah keramických reliéfních nebo z dekorů lepených cementovým flexibilním lepidlem přes 9 do 12 ks/m2</t>
  </si>
  <si>
    <t>-45223248</t>
  </si>
  <si>
    <t>253</t>
  </si>
  <si>
    <t>59761132</t>
  </si>
  <si>
    <t>dlažba keramická slinutá mrazuvzdorná R10/A povrch reliéfní/matný tl do 10mm přes 9 do 12ks/m2</t>
  </si>
  <si>
    <t>988244374</t>
  </si>
  <si>
    <t>40,47+2,395*(0,15*2+0,3+0,4)</t>
  </si>
  <si>
    <t>42,865*1,1 'Přepočtené koeficientem množství</t>
  </si>
  <si>
    <t>254</t>
  </si>
  <si>
    <t>998771101</t>
  </si>
  <si>
    <t>Přesun hmot tonážní pro podlahy z dlaždic v objektech v do 6 m</t>
  </si>
  <si>
    <t>689417039</t>
  </si>
  <si>
    <t>781</t>
  </si>
  <si>
    <t>Dokončovací práce - obklady</t>
  </si>
  <si>
    <t>255</t>
  </si>
  <si>
    <t>781121011</t>
  </si>
  <si>
    <t>Nátěr penetrační na stěnu</t>
  </si>
  <si>
    <t>-2051443803</t>
  </si>
  <si>
    <t>"Na stávajících zdech" (6,545+6,065)*2-1*2-1,2*1,2*2-1*1,2+0,15*(1,2*2+1+1,2*2*3+2*2)</t>
  </si>
  <si>
    <t>"Na novém zdivu" (0,8*2+0,3+0,15+1,55*2)*2</t>
  </si>
  <si>
    <t>256</t>
  </si>
  <si>
    <t>781474112</t>
  </si>
  <si>
    <t>Montáž obkladů keramických hladkých lepených cementovým flexibilním lepidlem přes 9 do 12 ks/m2</t>
  </si>
  <si>
    <t>-1055219915</t>
  </si>
  <si>
    <t>257</t>
  </si>
  <si>
    <t>59761026</t>
  </si>
  <si>
    <t>obklad keramický hladký do 12ks/m2</t>
  </si>
  <si>
    <t>1244808571</t>
  </si>
  <si>
    <t>31,63</t>
  </si>
  <si>
    <t>31,63*1,1 'Přepočtené koeficientem množství</t>
  </si>
  <si>
    <t>258</t>
  </si>
  <si>
    <t>781472291</t>
  </si>
  <si>
    <t>Příplatek k montáži obkladů keramických lepených cementovým flexibilním lepidlem za plochu do 10 m2</t>
  </si>
  <si>
    <t>-1551443921</t>
  </si>
  <si>
    <t>259</t>
  </si>
  <si>
    <t>781492211</t>
  </si>
  <si>
    <t>Montáž profilů rohových lepených flexibilním cementovým lepidlem</t>
  </si>
  <si>
    <t>-1671126377</t>
  </si>
  <si>
    <t>1,2*2+1+1,2*6+2*6</t>
  </si>
  <si>
    <t>260</t>
  </si>
  <si>
    <t>781492251</t>
  </si>
  <si>
    <t>Montáž profilů ukončovacích lepených flexibilním cementovým lepidlem</t>
  </si>
  <si>
    <t>-122412707</t>
  </si>
  <si>
    <t>6,545+6,065-1+0,15*2+0,8*2+0,3+0,15+1,55*2-1,2*2-1+0,15*6</t>
  </si>
  <si>
    <t>261</t>
  </si>
  <si>
    <t>19416014</t>
  </si>
  <si>
    <t>lišta ukončovací nerezová 8mm</t>
  </si>
  <si>
    <t>595391283</t>
  </si>
  <si>
    <t>22,6+14,56</t>
  </si>
  <si>
    <t>37,16*1,05 'Přepočtené koeficientem množství</t>
  </si>
  <si>
    <t>262</t>
  </si>
  <si>
    <t>781495115</t>
  </si>
  <si>
    <t>Spárování vnitřních obkladů silikonem</t>
  </si>
  <si>
    <t>2090770936</t>
  </si>
  <si>
    <t>"Mezi dlažbou a obkladem" 6,545+6,065-1+0,15*2+0,8*2+0,3+0,15+1,55*2</t>
  </si>
  <si>
    <t>263</t>
  </si>
  <si>
    <t>998781101</t>
  </si>
  <si>
    <t>Přesun hmot tonážní pro obklady keramické v objektech v do 6 m</t>
  </si>
  <si>
    <t>-1546692931</t>
  </si>
  <si>
    <t>783</t>
  </si>
  <si>
    <t>Dokončovací práce - nátěry</t>
  </si>
  <si>
    <t>264</t>
  </si>
  <si>
    <t>783314101</t>
  </si>
  <si>
    <t>Základní jednonásobný syntetický nátěr zámečnických konstrukcí</t>
  </si>
  <si>
    <t>-1521682793</t>
  </si>
  <si>
    <t>Dvojnásobně :</t>
  </si>
  <si>
    <t>"U 220" (3,4*4+5,4*2)*0,718*2</t>
  </si>
  <si>
    <t>"I 160" (1*3+2,8*2)*0,575*2</t>
  </si>
  <si>
    <t>"U 160" (1*3+2,8*2)*0,546*2</t>
  </si>
  <si>
    <t>265</t>
  </si>
  <si>
    <t>783823159</t>
  </si>
  <si>
    <t>Penetrační fungicidní nátěr hrubých betonových povrchů a hrubých, rýhovaných a škrábaných omítek</t>
  </si>
  <si>
    <t>-1458134112</t>
  </si>
  <si>
    <t>266</t>
  </si>
  <si>
    <t>783827125</t>
  </si>
  <si>
    <t>Krycí jednonásobný silikonový nátěr omítek stupně členitosti 1 a 2</t>
  </si>
  <si>
    <t>-262582722</t>
  </si>
  <si>
    <t>784</t>
  </si>
  <si>
    <t>Dokončovací práce - malby a tapety</t>
  </si>
  <si>
    <t>267</t>
  </si>
  <si>
    <t>784181103</t>
  </si>
  <si>
    <t>Základní akrylátová jednonásobná bezbarvá penetrace podkladu v místnostech v přes 3,80 do 5,00 m</t>
  </si>
  <si>
    <t>1658193785</t>
  </si>
  <si>
    <t>"Viz. omítky" 25,909+20,985</t>
  </si>
  <si>
    <t>"Stáv. místnost" (2,395+0,7*2)*3,9</t>
  </si>
  <si>
    <t>"Na sádrokartonu" 12,737</t>
  </si>
  <si>
    <t>268</t>
  </si>
  <si>
    <t>784211103</t>
  </si>
  <si>
    <t>Dvojnásobné bílé malby ze směsí za mokra výborně oděruvzdorných v místnostech v přes 3,80 do 5,00 m</t>
  </si>
  <si>
    <t>-1353983351</t>
  </si>
  <si>
    <t>VRN</t>
  </si>
  <si>
    <t>Vedlejší rozpočtové náklady</t>
  </si>
  <si>
    <t>VRN1</t>
  </si>
  <si>
    <t>Průzkumné, geodetické a projektové práce</t>
  </si>
  <si>
    <t>269</t>
  </si>
  <si>
    <t>012103000</t>
  </si>
  <si>
    <t>Geodetické práce před výstavbou - vytyčení stavby</t>
  </si>
  <si>
    <t>1024</t>
  </si>
  <si>
    <t>269965494</t>
  </si>
  <si>
    <t>270</t>
  </si>
  <si>
    <t>012303000</t>
  </si>
  <si>
    <t>Geodetické práce po výstavbě - zaměření stavby</t>
  </si>
  <si>
    <t>417161845</t>
  </si>
  <si>
    <t>271</t>
  </si>
  <si>
    <t>013254000</t>
  </si>
  <si>
    <t>Dokumentace skutečného provedení stavby</t>
  </si>
  <si>
    <t>1467357604</t>
  </si>
  <si>
    <t>VRN3</t>
  </si>
  <si>
    <t>Zařízení staveniště</t>
  </si>
  <si>
    <t>272</t>
  </si>
  <si>
    <t>030001000</t>
  </si>
  <si>
    <t>-1965973881</t>
  </si>
  <si>
    <t>Soupis:</t>
  </si>
  <si>
    <t>011 - Zdravotně technické instalace</t>
  </si>
  <si>
    <t>721.1 - Kanalizační potrubí, vč. příslušenství, RŠ kanalizace</t>
  </si>
  <si>
    <t>721.2 - Kanalizační a odvodňovací prvky, zařizovací předměty,…</t>
  </si>
  <si>
    <t>721.3 - Rušené původní potrubí a prvky kanalizace</t>
  </si>
  <si>
    <t xml:space="preserve">721.4 - Kanalizace jako celek </t>
  </si>
  <si>
    <t xml:space="preserve">722.1 - Vodovod </t>
  </si>
  <si>
    <t>722.2 - Vodovodní potrubí a izolace</t>
  </si>
  <si>
    <t xml:space="preserve">722.3 - Vodovod jako celek </t>
  </si>
  <si>
    <t>721.1</t>
  </si>
  <si>
    <t>Kanalizační potrubí, vč. příslušenství, RŠ kanalizace</t>
  </si>
  <si>
    <t>kanalizační potrubí plastové včetně tvarovek - PVC - KG (SN4) - DN (OD) 315</t>
  </si>
  <si>
    <t>37583219</t>
  </si>
  <si>
    <t>721.1.1</t>
  </si>
  <si>
    <t>kanalizační potrubí plastové včetně tvarovek - PVC - KG (SN4) - DN (OD) 200</t>
  </si>
  <si>
    <t>242181242</t>
  </si>
  <si>
    <t>721.1.2</t>
  </si>
  <si>
    <t>kanalizační potrubí plastové včetně tvarovek - PVC - KG (SN4) - DN (OD) 160</t>
  </si>
  <si>
    <t>285716435</t>
  </si>
  <si>
    <t>721.1.3</t>
  </si>
  <si>
    <t>kanalizační potrubí plastové včetně tvarovek - PVC - KG (SN4) - DN (OD) 125</t>
  </si>
  <si>
    <t>1275406330</t>
  </si>
  <si>
    <t>721.1.4</t>
  </si>
  <si>
    <t>kanalizační potrubí plastové včetně tvarovek - PVC - KG (SN4) - DN (OD) 110</t>
  </si>
  <si>
    <t>606067337</t>
  </si>
  <si>
    <t>721.1.5</t>
  </si>
  <si>
    <t>kanalizační potrubí plastové včetně tvarovek - systém KG 2000 Polypropylen SN10 (systém s teplotní odolností) - DN (OD) 110</t>
  </si>
  <si>
    <t>-2045305229</t>
  </si>
  <si>
    <t>721.1.6</t>
  </si>
  <si>
    <t>kanalizační PP potrubí včetně tvarovek - systém PP-HT - DN (OD) 110</t>
  </si>
  <si>
    <t>-2061355274</t>
  </si>
  <si>
    <t>721.1.7</t>
  </si>
  <si>
    <t>kanalizační PP potrubí včetně tvarovek - systém PP-HT - DN (OD) 75</t>
  </si>
  <si>
    <t>244852011</t>
  </si>
  <si>
    <t>721.1.8</t>
  </si>
  <si>
    <t>kanalizační PP potrubí včetně tvarovek - systém PP-HT - DN (OD) 50</t>
  </si>
  <si>
    <t>498288959</t>
  </si>
  <si>
    <t>721.1.9</t>
  </si>
  <si>
    <t>kanalizační PP potrubí včetně tvarovek - systém PP-HT - DN (OD) 40</t>
  </si>
  <si>
    <t>236078140</t>
  </si>
  <si>
    <t>721.1.10</t>
  </si>
  <si>
    <t>tlakové HDPE potrubí d 40x3,7 mm (DN 32), včetně tvarovek</t>
  </si>
  <si>
    <t>-1874283513</t>
  </si>
  <si>
    <t>721.1.11</t>
  </si>
  <si>
    <t>čistící kus PVC KG - DN 315</t>
  </si>
  <si>
    <t>449030844</t>
  </si>
  <si>
    <t>721.1.12</t>
  </si>
  <si>
    <t>čistící kus PP HT - DN 110</t>
  </si>
  <si>
    <t>-1758488999</t>
  </si>
  <si>
    <t>721.1.13</t>
  </si>
  <si>
    <t>čistící kus PP HT - DN 75</t>
  </si>
  <si>
    <t>251054679</t>
  </si>
  <si>
    <t>721.1.14</t>
  </si>
  <si>
    <t>obalení kanalizačního PP-HT potrubí a tvarovek vedených ve stěnách jednou vrstvou plstěných pásů (pro umožnění dilatace potrubí a pro zamezení případného rosení potrubí ve stavební konstrukci)</t>
  </si>
  <si>
    <t>m²</t>
  </si>
  <si>
    <t>-1323480090</t>
  </si>
  <si>
    <t>721.1.15</t>
  </si>
  <si>
    <t xml:space="preserve">tepelná izolace větracího potrubí kanalizace,  tl.  Izolace 50 mm, izolace z nenasákavého materiálu, včetně přísl. lep. a izol. pásek a komponentů pro zaizolování kan. potrubí (zamezení rosení kan. potrubí, opatření proti tepelným mostům,...)</t>
  </si>
  <si>
    <t>1356292998</t>
  </si>
  <si>
    <t>721.1.16</t>
  </si>
  <si>
    <t>typový prostup spodní stavbou DN 110 s integrovaným límcem napojitelným na hydroizolaci podkl. ŽB desky (pro vodotěsné + plynotěsné utěsnění prostupů kanalizace skrz podkl. desku), min. odolnost 1,5 bar proti tlakové vodě a plynu, zásuvná délka tvar 70mm</t>
  </si>
  <si>
    <t>563505752</t>
  </si>
  <si>
    <t>721.1.17</t>
  </si>
  <si>
    <t xml:space="preserve">plastová revizní kan. šachta (RŠ) z polypropylenu, DN 425 mm - dno (typ přímý + pravý +levý) 3 x vtok DN 315, 1x odtok DN 315, hrdla na vtocích i na odtoku , vč. šacht., vč. teleskopu, poklopu  (viz.poznámka)</t>
  </si>
  <si>
    <t>405033451</t>
  </si>
  <si>
    <t>721.1.18</t>
  </si>
  <si>
    <t>ohebná dvouplášťová korugovaná chránička (materiál HDPE) - vnější průměr 63 mm, vnitřní průměr 52 mm</t>
  </si>
  <si>
    <t>-286858804</t>
  </si>
  <si>
    <t>721.1.19</t>
  </si>
  <si>
    <t>napojení nové ležaté kanalizace na stávající kanalizace, včetně příslušných přechodových typových tvarovek, případných redukčních kusů,...)</t>
  </si>
  <si>
    <t>999855131</t>
  </si>
  <si>
    <t>721.2</t>
  </si>
  <si>
    <t>Kanalizační a odvodňovací prvky, zařizovací předměty,…</t>
  </si>
  <si>
    <t>keramické umyvadlo ~550 x ~450 mm s otvorem pro baterii uprostřed, s pojistným přepadem, bílá barva, včetně instalační sady - dle výběru stavebníka</t>
  </si>
  <si>
    <t>221790648</t>
  </si>
  <si>
    <t>721.2.1</t>
  </si>
  <si>
    <t>vodní zápachová uzávěrka - umyvadlový sifon lahvový - provedení chrom</t>
  </si>
  <si>
    <t>1358104325</t>
  </si>
  <si>
    <t>721.2.2</t>
  </si>
  <si>
    <t>umyvadlová výpusť click clack - provedení chrom (uzavíratelná)</t>
  </si>
  <si>
    <t>647901346</t>
  </si>
  <si>
    <t>721.2.20</t>
  </si>
  <si>
    <t>uzavírací ventil DN 32 (5/4") s vypouštěním - provedení mosaz (na výtlačné potrubí od ponorného čerpadla - v čerpací jímce)</t>
  </si>
  <si>
    <t>-963986425</t>
  </si>
  <si>
    <t>721.2.21</t>
  </si>
  <si>
    <t>střešní vtok DN125 se svislým odtokem a živičným límcem,s izolační svorkou, včetně záchtného koše (max. průtok 14,0 l/s)</t>
  </si>
  <si>
    <t>-1935592823</t>
  </si>
  <si>
    <t>721.2.22</t>
  </si>
  <si>
    <t>prodluž. nástavec ke střešnímu vtoku k připojení na systém hydroizolace střechy, nástavec s PVC izolační přírubou, DN 125, včetně těsnícího břitového kroužku</t>
  </si>
  <si>
    <t>-1777752469</t>
  </si>
  <si>
    <t>721.2.3</t>
  </si>
  <si>
    <t>vodní zápachová uzávěrka pro dřez - sifon - odtok DN 50, připojení 6/4" převlečná matice - plastové (PP) provedení s teplotní odolností</t>
  </si>
  <si>
    <t>-1894402444</t>
  </si>
  <si>
    <t>721.2.4</t>
  </si>
  <si>
    <t>vodní zápachová uzávěrka pro dvoudílný dřez - sifon - odtok DN 50, připojení 2x6/4" převlečná matice - plastové (PP) provedení s teplotní odolností</t>
  </si>
  <si>
    <t>464210090</t>
  </si>
  <si>
    <t>721.2.5</t>
  </si>
  <si>
    <t xml:space="preserve">vodní nástěnná zápachová uzávěrka pro myčku - sifon - odtok DN 50,  plastové (PP) provedení s teplotní odolností</t>
  </si>
  <si>
    <t>2036649083</t>
  </si>
  <si>
    <t>721.2.6</t>
  </si>
  <si>
    <t>odpadní dřezový ventil 6/4", ventil z nerez. oceli, včetně gumové zátky s kroužkem</t>
  </si>
  <si>
    <t>-70969933</t>
  </si>
  <si>
    <t>721.2.7</t>
  </si>
  <si>
    <t>odpadní souprava pro dvoudílný dřez, včetně odpadních dřezových ventiů 6/4", ventily z nerez. oceli, včetně gumových zátek s kroužkem</t>
  </si>
  <si>
    <t>908246225</t>
  </si>
  <si>
    <t>721.2.8</t>
  </si>
  <si>
    <t>odvětrávací (ventilační) hlavice DN 110 s odolností proti UV záření + komínek nad střechu - pro odvětrání splaškových odpadů kanalizace, včetně typových "průchodek" střešním pláštěm (provedení dle ČSN 75 6760)</t>
  </si>
  <si>
    <t>1249712642</t>
  </si>
  <si>
    <t>721.2.9</t>
  </si>
  <si>
    <t>kanalizační přivzdušňovací ventil DN75 (s redukční vložkou), s dvojitou izolační stěnou, AI, 37 l/s</t>
  </si>
  <si>
    <t>160798850</t>
  </si>
  <si>
    <t>721.2.10</t>
  </si>
  <si>
    <t>typová mřížka ~250x250 mm (pro přívod vzduchu ke kanalizačnímu přivzdušňovacímu ventilu), bílá barva</t>
  </si>
  <si>
    <t>1524033424</t>
  </si>
  <si>
    <t>721.2.11</t>
  </si>
  <si>
    <t>revizní dvířka pod obklad (pro přístup k zakrytým ČK) - vzhled dle požadavku stavebníka</t>
  </si>
  <si>
    <t>-555902354</t>
  </si>
  <si>
    <t>721.2.12</t>
  </si>
  <si>
    <t>plast. podlahová vpust s velkým průtokem, se svislým odtokem DN 110, pevným izol. límcem, plast. výšk. stav. nástavcem s nerez. rámem 145x145 mm a mřížk. z nerez. oceli 138x138mm, vpust včetně speciální zápachové uzávěrky, která při vyschnutí vody nezapác</t>
  </si>
  <si>
    <t>1451459393</t>
  </si>
  <si>
    <t>721.2.13</t>
  </si>
  <si>
    <t>plastový lapač střešních splavenin s vysokou kapacitou odtoku, odtok DN 125 (kapacita odtoku 11 l/s), s košem na splaveniny a suchou klapkou proti zápachu, s čistícím víkem (materiál PP UV stabilizovaný), vč. těsnících a vystřeďovacích kroužků</t>
  </si>
  <si>
    <t>674690677</t>
  </si>
  <si>
    <t>721.2.14</t>
  </si>
  <si>
    <t>výklopná klapka do dešťového svodu (materiál DTTO s materiálem vnějšího svislého dešťového svodu) - ~DN 125</t>
  </si>
  <si>
    <t>-2134159830</t>
  </si>
  <si>
    <t>721.2.15</t>
  </si>
  <si>
    <t>výklopná klapka do dešťového svodu (materiál DTTO s materiálem vnějšího svislého dešťového svodu) - ~DN 110</t>
  </si>
  <si>
    <t>1481259636</t>
  </si>
  <si>
    <t>721.2.16</t>
  </si>
  <si>
    <t>zásobník na dešťovou vodu (sud) - objem cca 240 l, materiál plast - imitace dřeva, včetně podstavce na sud - imitace dřeva, poklopu a kohoutku 1/2", přírodní vzhled, odolný UV záření - dle výběru stavebníka</t>
  </si>
  <si>
    <t>2021692449</t>
  </si>
  <si>
    <t>721.2.17</t>
  </si>
  <si>
    <t>venkovní odvodňovací žlab z polymerického betonu š. ~130 mm, včetně nerezového roštu pro tř. zatížení A 15 a systémové odtokové vpusti s vyjímatelným kalovým košem (odtok DN 125) a vodním zápachovým uzávěrem, žlab včetně odtokové vpusti - kompletní funkčn</t>
  </si>
  <si>
    <t>-1109380610</t>
  </si>
  <si>
    <t>721.2.18</t>
  </si>
  <si>
    <t xml:space="preserve">ponorné kalové nerezové čerpadlo pro čerpání vody s obsahem nečistot do průměru 10 mm, s automatickým plovákovým spínačem, čerpaný průtok ~0,50 l/s, výsledná dopravní výška ~4,40 m, napětí 230 V,  krytí IP68, příkon ~300 W</t>
  </si>
  <si>
    <t>1882823788</t>
  </si>
  <si>
    <t>721.2.19</t>
  </si>
  <si>
    <t>zpětná klapka DN 32 (5/4") - provedení mosaz (na výtlačné potrubí od ponorného čerpadla - v čerpací jímce)</t>
  </si>
  <si>
    <t>-303538793</t>
  </si>
  <si>
    <t>721.3</t>
  </si>
  <si>
    <t>Rušené původní potrubí a prvky kanalizace</t>
  </si>
  <si>
    <t>zrušení stávající kanalizace PVC KG - DN (OD) 315 - v celkové délce ~11 m (demontáž potrubí - odstranění)</t>
  </si>
  <si>
    <t>-1202396460</t>
  </si>
  <si>
    <t>721.3.1</t>
  </si>
  <si>
    <t>zrušení stávající kanalizace PVC KG - DN (OD) 200 - v celkové délce ~9 m (demontáž potrubí - odstranění)</t>
  </si>
  <si>
    <t>740741066</t>
  </si>
  <si>
    <t>721.3.2</t>
  </si>
  <si>
    <t>zrušení stávající kanalizace PVC KG - DN (OD) 125 - v celkové délce ~6 m (demontáž potrubí - odstranění)</t>
  </si>
  <si>
    <t>-1865855623</t>
  </si>
  <si>
    <t>721.3.3</t>
  </si>
  <si>
    <t>zrušení stávající kanalizace PVC KG - DN (OD) 110 - v celkové délce ~8 m (demontáž potrubí - odstranění)</t>
  </si>
  <si>
    <t>-1853632703</t>
  </si>
  <si>
    <t>721.3.4</t>
  </si>
  <si>
    <t>demontáž původního litinového lapače střešních splavenin</t>
  </si>
  <si>
    <t>1295219190</t>
  </si>
  <si>
    <t>721.4</t>
  </si>
  <si>
    <t xml:space="preserve">Kanalizace jako celek </t>
  </si>
  <si>
    <t>celková dodávka a montáž konzol, objímek a veškerého upevňovacího materiálu</t>
  </si>
  <si>
    <t>2104142109</t>
  </si>
  <si>
    <t>721.4.1</t>
  </si>
  <si>
    <t>ostatní pomocný materiál celkem</t>
  </si>
  <si>
    <t>-1203131510</t>
  </si>
  <si>
    <t>721.4.2</t>
  </si>
  <si>
    <t>technická prohlídka potrubí, zkouška kanalizačního potrubí (vodotěsnosti svodného potrubí)</t>
  </si>
  <si>
    <t>1633218964</t>
  </si>
  <si>
    <t>721.4.3</t>
  </si>
  <si>
    <t>kompletní doprava, montáž a pokládka nové kanalizace včetně montáže nových zařizovacích předmětů a prvků</t>
  </si>
  <si>
    <t>-157567523</t>
  </si>
  <si>
    <t>721.4.4</t>
  </si>
  <si>
    <t>stavební přípomoce (drážky, drobné prostupy a jejich následné začištění,….) celkem</t>
  </si>
  <si>
    <t>-1130453827</t>
  </si>
  <si>
    <t>721.4.5</t>
  </si>
  <si>
    <t>dílenská dokumentace</t>
  </si>
  <si>
    <t>-367289383</t>
  </si>
  <si>
    <t>721.4.6</t>
  </si>
  <si>
    <t>dokumentace skutečného provedení stavby</t>
  </si>
  <si>
    <t>-504575842</t>
  </si>
  <si>
    <t>722.1</t>
  </si>
  <si>
    <t xml:space="preserve">Vodovod </t>
  </si>
  <si>
    <t>stojánková směšovací baterie - umyvadlová (bez automatické výpusti), dlouhé hygienické pákové ovládání, otočné raménko dl. ~170 mm, včetně 2 ks přívodních sanitárních hadic s nerez opletem 3/8", vodovodní baterie s keramickou kartuší, povrch baterie chrom</t>
  </si>
  <si>
    <t>2067824770</t>
  </si>
  <si>
    <t>722.1.1</t>
  </si>
  <si>
    <t xml:space="preserve">výtokový ventil DN 15  (G 1/2") se 3/4" šroubením - pro pružný přívod, se zpětnou a zavzdušňovací armaturou - provedení dle ČSN EN 1717 (pračkový ventil pro napojení myčky)</t>
  </si>
  <si>
    <t>-211761407</t>
  </si>
  <si>
    <t>722.1.2</t>
  </si>
  <si>
    <t>rohový regulační ventil DN 15 (G 1/2"x3/8") se sítkem (filtrem) - provedení chrom</t>
  </si>
  <si>
    <t>856969568</t>
  </si>
  <si>
    <t>722.1.3</t>
  </si>
  <si>
    <t>kulový kohout DN 20 - závitový, chromovaný - pro rozvod pitné vody</t>
  </si>
  <si>
    <t>80942194</t>
  </si>
  <si>
    <t>722.1.4</t>
  </si>
  <si>
    <t>kulový kohout DN 20 s vypouštěním - závitový, chromovaný - pro rozvod pitné vody</t>
  </si>
  <si>
    <t>-1415335051</t>
  </si>
  <si>
    <t>722.1.5</t>
  </si>
  <si>
    <t>vypouštěcí kulový kohout se zátkou - DN 15 - provedení pro rozvody pitné vody</t>
  </si>
  <si>
    <t>1888841518</t>
  </si>
  <si>
    <t>722.1.6</t>
  </si>
  <si>
    <t>ostatní pomocné mosazné tvarovky (např. vsuvky, redukce, šroubení, převlečné matice,...)</t>
  </si>
  <si>
    <t>458249954</t>
  </si>
  <si>
    <t>722.1.7</t>
  </si>
  <si>
    <t>kovová bílá revizní dvířka šířka 400 x výška 300 mm</t>
  </si>
  <si>
    <t>1840669506</t>
  </si>
  <si>
    <t>722.1.8</t>
  </si>
  <si>
    <t>napojení nového rozvodu SV, TV a TV-C na stávající PPR rozvody vody v podlaze (výřezy + vsazení potřebných tvarovek pro napojení)</t>
  </si>
  <si>
    <t>1562790234</t>
  </si>
  <si>
    <t>722.1.9</t>
  </si>
  <si>
    <t>sondy do podlahy pro zjištění skutečné polohy stávajícího rozvodu SV, TV a TV-C</t>
  </si>
  <si>
    <t>611118544</t>
  </si>
  <si>
    <t>722.2</t>
  </si>
  <si>
    <t>Vodovodní potrubí a izolace</t>
  </si>
  <si>
    <t>plastové potrubí PP-RCT (S3,2, SDR 7,4) včetně tvarovek - d 25x3,5 mm</t>
  </si>
  <si>
    <t>1155623670</t>
  </si>
  <si>
    <t>722.2.1</t>
  </si>
  <si>
    <t>plastové potrubí PP-RCT (S3,2, SDR 7,4) včetně tvarovek - d 20x2,8 mm</t>
  </si>
  <si>
    <t>975508118</t>
  </si>
  <si>
    <t>722.2.2</t>
  </si>
  <si>
    <t>tepelná izolace z pěnového polyetylenu - tl.9 mm - na potrubí vnějšího průměru 25 mm</t>
  </si>
  <si>
    <t>1629814210</t>
  </si>
  <si>
    <t>722.2.3</t>
  </si>
  <si>
    <t>tepelná izolace z pěnového polyetylenu - tl.9 mm - na potrubí vnějšího průměru 20 mm</t>
  </si>
  <si>
    <t>-1400828191</t>
  </si>
  <si>
    <t>722.2.4</t>
  </si>
  <si>
    <t>tepelná izolace z pěnového polyetylenu - tl.13 mm - na potrubí vnějšího průměru 25 mm</t>
  </si>
  <si>
    <t>-1287861011</t>
  </si>
  <si>
    <t>722.2.5</t>
  </si>
  <si>
    <t>tepelná izolace z pěnového polyetylenu - tl.13 mm - na potrubí vnějšího průměru 20 mm</t>
  </si>
  <si>
    <t>-1873288231</t>
  </si>
  <si>
    <t>722.2.6</t>
  </si>
  <si>
    <t>tepelná izolace z pěnového polyetylenu - tl.20 mm - na potrubí vnějšího průměru 25 mm</t>
  </si>
  <si>
    <t>1768919670</t>
  </si>
  <si>
    <t>722.2.7</t>
  </si>
  <si>
    <t>-1570701184</t>
  </si>
  <si>
    <t>722.3</t>
  </si>
  <si>
    <t xml:space="preserve">Vodovod jako celek </t>
  </si>
  <si>
    <t>označení vodovodního rozvodu - (tabulka uzávěrů,…)</t>
  </si>
  <si>
    <t>-1195522525</t>
  </si>
  <si>
    <t>722.3.1</t>
  </si>
  <si>
    <t>-1041351925</t>
  </si>
  <si>
    <t>722.3.2</t>
  </si>
  <si>
    <t>-993863119</t>
  </si>
  <si>
    <t>722.3.3</t>
  </si>
  <si>
    <t>technická prohlídka potrubí, tlaková zkouška potrubí, konečná tlaková zkouška</t>
  </si>
  <si>
    <t>555738448</t>
  </si>
  <si>
    <t>722.3.4</t>
  </si>
  <si>
    <t>proplach a dezinfekce vnitřního vodovodu</t>
  </si>
  <si>
    <t>-243666056</t>
  </si>
  <si>
    <t>722.3.5</t>
  </si>
  <si>
    <t>kompletní doprava a montáž nového vnitřního vodovodu a nových vod. armatur</t>
  </si>
  <si>
    <t>1820251368</t>
  </si>
  <si>
    <t>722.3.6</t>
  </si>
  <si>
    <t>-185155754</t>
  </si>
  <si>
    <t>722.3.7</t>
  </si>
  <si>
    <t>9296978</t>
  </si>
  <si>
    <t>722.3.8</t>
  </si>
  <si>
    <t>1393928536</t>
  </si>
  <si>
    <t>1573946868</t>
  </si>
  <si>
    <t>012 - Elektro</t>
  </si>
  <si>
    <t>M - Práce a dodávky M</t>
  </si>
  <si>
    <t xml:space="preserve">    21-M - Elektromontáže</t>
  </si>
  <si>
    <t xml:space="preserve">      21-M-010 - Trubková vedení, krabice, svorkovnice</t>
  </si>
  <si>
    <t xml:space="preserve">      21-M-020 - Vodiče, šňůry a kabely měděné \ Pevně uložené (PU)</t>
  </si>
  <si>
    <t xml:space="preserve">      21-M-030 - Spínací, spouštěcí a regulační ústrojí </t>
  </si>
  <si>
    <t xml:space="preserve">      21-M-040 -  Ústrojí jistící</t>
  </si>
  <si>
    <t xml:space="preserve">      21-M-050 -  Svítidla a osvětlovací zařízení </t>
  </si>
  <si>
    <t xml:space="preserve">      21-M-60 - Vedení uzemňovací</t>
  </si>
  <si>
    <t xml:space="preserve">      21-M-70 - Stavební práce - výseky, kapsy, rýhy</t>
  </si>
  <si>
    <t xml:space="preserve">      21-M-80 - Práce v HZS</t>
  </si>
  <si>
    <t xml:space="preserve">      21-M-90 - Ostatní</t>
  </si>
  <si>
    <t xml:space="preserve">    21-S - Materiál</t>
  </si>
  <si>
    <t xml:space="preserve">      21-S-10 - Domovní vypínače a zásuvky </t>
  </si>
  <si>
    <t xml:space="preserve">      21-S-20 - Hromosvod  a svodiče</t>
  </si>
  <si>
    <t xml:space="preserve">      21-S-30 - Jističe chrániče a pojistky</t>
  </si>
  <si>
    <t xml:space="preserve">      21-S-40 - Kabely vodiče a příslušenství </t>
  </si>
  <si>
    <t xml:space="preserve">      21-S-50 - Ovládání a regulace technologií</t>
  </si>
  <si>
    <t xml:space="preserve">      21-S-60 - Průmyslové vypínače zásuvky a vidlice</t>
  </si>
  <si>
    <t xml:space="preserve">      21-S-70 - Svítidla</t>
  </si>
  <si>
    <t xml:space="preserve">      21-S-80 - Úložný materiál svorky a svorkovnice</t>
  </si>
  <si>
    <t xml:space="preserve">      21-S-90 - Podružný materiál</t>
  </si>
  <si>
    <t xml:space="preserve">    21-U - Rozvaděče (dodávka a montáž)</t>
  </si>
  <si>
    <t xml:space="preserve">      21-U-010 - Rozvaděč RPxy</t>
  </si>
  <si>
    <t xml:space="preserve">      21-U-020 - Úprava stávajícího rozvaděče</t>
  </si>
  <si>
    <t>Práce a dodávky M</t>
  </si>
  <si>
    <t>21-M</t>
  </si>
  <si>
    <t>Elektromontáže</t>
  </si>
  <si>
    <t>21-M-010</t>
  </si>
  <si>
    <t>Trubková vedení, krabice, svorkovnice</t>
  </si>
  <si>
    <t>210010301</t>
  </si>
  <si>
    <t>krabice přístrojová (1901, KU 68/1, KP 67, KP 68; KZ 3) bez zapojení</t>
  </si>
  <si>
    <t>469082196</t>
  </si>
  <si>
    <t>210010321</t>
  </si>
  <si>
    <t>krabice odbočná s víčkem a svork. (1903, KR 68) kruhová vč. zapojení</t>
  </si>
  <si>
    <t>-1139557836</t>
  </si>
  <si>
    <t>210010323</t>
  </si>
  <si>
    <t>krabice do zateplení</t>
  </si>
  <si>
    <t>-323052800</t>
  </si>
  <si>
    <t>210010351</t>
  </si>
  <si>
    <t>krabicová rozvodka typ 6455-11 do 4mm2 vč. zapojení</t>
  </si>
  <si>
    <t>-504408245</t>
  </si>
  <si>
    <t>210010002</t>
  </si>
  <si>
    <t>trubka plastová ohebná instalační průměr 16mm (PO)</t>
  </si>
  <si>
    <t>1924763418</t>
  </si>
  <si>
    <t>210010003</t>
  </si>
  <si>
    <t>trubka plastová ohebná instalační průměr 23mm (PO)</t>
  </si>
  <si>
    <t>-1244206773</t>
  </si>
  <si>
    <t>210010004</t>
  </si>
  <si>
    <t>trubka plastová ohebná instalační průměr 29mm (PO)</t>
  </si>
  <si>
    <t>143926877</t>
  </si>
  <si>
    <t>210010005</t>
  </si>
  <si>
    <t>trubka plastová ohebná instalační průměr 36mm (PO)</t>
  </si>
  <si>
    <t>-1482392765</t>
  </si>
  <si>
    <t>210010131</t>
  </si>
  <si>
    <t>trubka ochranná plastová tuhá do průměru 20mm (PU)</t>
  </si>
  <si>
    <t>1200808176</t>
  </si>
  <si>
    <t>210010502</t>
  </si>
  <si>
    <t>osazení lustrové svorky do 3x4 vč. zapojení</t>
  </si>
  <si>
    <t>-85123626</t>
  </si>
  <si>
    <t>-158201080</t>
  </si>
  <si>
    <t>21-M-020</t>
  </si>
  <si>
    <t>Vodiče, šňůry a kabely měděné \ Pevně uložené (PU)</t>
  </si>
  <si>
    <t>210800546</t>
  </si>
  <si>
    <t>CY 4mm2 (H07V-U) zelenožlutý (PU)</t>
  </si>
  <si>
    <t>1738036878</t>
  </si>
  <si>
    <t>210800547</t>
  </si>
  <si>
    <t>CY 6mm2 (H07V-U) zelenožlutý (PU)</t>
  </si>
  <si>
    <t>1250592557</t>
  </si>
  <si>
    <t>210800548</t>
  </si>
  <si>
    <t>CY 10mm2 (H07V-U) zelenožlutý (PU)</t>
  </si>
  <si>
    <t>-1288966436</t>
  </si>
  <si>
    <t>210800549</t>
  </si>
  <si>
    <t>CY 16mm2 (H07V-U) zelenožlutý (PU)</t>
  </si>
  <si>
    <t>-491082093</t>
  </si>
  <si>
    <t>210800645</t>
  </si>
  <si>
    <t>CYA 4mm2 (H07V-K) zelenožlutý (PU)</t>
  </si>
  <si>
    <t>1407441074</t>
  </si>
  <si>
    <t>210802452</t>
  </si>
  <si>
    <t>CGSG 3Cx2.5mm2 (H05RR-F 3G2.5) (PU)</t>
  </si>
  <si>
    <t>-199535805</t>
  </si>
  <si>
    <t>210802468</t>
  </si>
  <si>
    <t>CGSG 5Cx2.5mm2 (H05RR-F 5G2.5) (PU)</t>
  </si>
  <si>
    <t>1149871041</t>
  </si>
  <si>
    <t>210810041</t>
  </si>
  <si>
    <t>CYKY-CYKYm 2Ax1.5mm2 (CYKY 2O1.5) 750V (PU)</t>
  </si>
  <si>
    <t>547731741</t>
  </si>
  <si>
    <t>210810045</t>
  </si>
  <si>
    <t>CYKY-CYKYm 3Cx1.5mm2 (CYKY 3J1.5) 750V (PU)</t>
  </si>
  <si>
    <t>1197564458</t>
  </si>
  <si>
    <t>210810046</t>
  </si>
  <si>
    <t>CYKY-CYKYm 3Cx2.5mm2 (CYKY 3J2.5) 750V (PU)</t>
  </si>
  <si>
    <t>1447018712</t>
  </si>
  <si>
    <t>210810049</t>
  </si>
  <si>
    <t>CYKY-CYKYm 4Bx1.5mm2 (CYKY 4J1.5) 750V (PU)</t>
  </si>
  <si>
    <t>144337956</t>
  </si>
  <si>
    <t>210810055</t>
  </si>
  <si>
    <t>CYKY-CYKYm 5Cx1.5mm2 (CYKY 5J1.5) 750V (PU)</t>
  </si>
  <si>
    <t>526105971</t>
  </si>
  <si>
    <t>210810056</t>
  </si>
  <si>
    <t>CYKY-CYKYm 5Cx2.5mm2 (CYKY 5J2.5) 750V (PU)</t>
  </si>
  <si>
    <t>-1170537279</t>
  </si>
  <si>
    <t>210810057</t>
  </si>
  <si>
    <t>CYKY-CYKYm 5Cx10mm2 (CYKY 5J10) 750V (PU)</t>
  </si>
  <si>
    <t>2054438134</t>
  </si>
  <si>
    <t>21-M-030</t>
  </si>
  <si>
    <t xml:space="preserve">Spínací, spouštěcí a regulační ústrojí </t>
  </si>
  <si>
    <t>210110041</t>
  </si>
  <si>
    <t>spínač zapuštěný 1-pólový řazení 1 VALENA</t>
  </si>
  <si>
    <t>-143727117</t>
  </si>
  <si>
    <t>215112223</t>
  </si>
  <si>
    <t>ovladač tlačítkový zapín. 1/0S VALENA IP44</t>
  </si>
  <si>
    <t>275944085</t>
  </si>
  <si>
    <t>215112322</t>
  </si>
  <si>
    <t>spinač 1-pólový řazení 2 uzamykatelný</t>
  </si>
  <si>
    <t>338061128</t>
  </si>
  <si>
    <t>210110501</t>
  </si>
  <si>
    <t>vačkové spínače typu S 25 V 01 P0-P1 vypínač</t>
  </si>
  <si>
    <t>1945923974</t>
  </si>
  <si>
    <t>210111012</t>
  </si>
  <si>
    <t>zásuvka polozap./zapuštěná 10/16A 250V 2P+Z průběžná montáž</t>
  </si>
  <si>
    <t>-654339113</t>
  </si>
  <si>
    <t>210111022</t>
  </si>
  <si>
    <t>zásuvka v krabici prostředí vlhké 10/16A 250V 2P+Z průběžná montáž</t>
  </si>
  <si>
    <t>267708589</t>
  </si>
  <si>
    <t>21-M-040</t>
  </si>
  <si>
    <t xml:space="preserve"> Ústrojí jistící</t>
  </si>
  <si>
    <t>210120469</t>
  </si>
  <si>
    <t>jistič 3-pólový ve skříni do 63A</t>
  </si>
  <si>
    <t>1532611900</t>
  </si>
  <si>
    <t>21-M-050</t>
  </si>
  <si>
    <t xml:space="preserve"> Svítidla a osvětlovací zařízení </t>
  </si>
  <si>
    <t>210203001</t>
  </si>
  <si>
    <t>LED stropní</t>
  </si>
  <si>
    <t>1261971247</t>
  </si>
  <si>
    <t>210203101</t>
  </si>
  <si>
    <t>60W nástěnné</t>
  </si>
  <si>
    <t>-1397752804</t>
  </si>
  <si>
    <t>211200101</t>
  </si>
  <si>
    <t>Nouzové orientační svítidlo NOO 1/MM</t>
  </si>
  <si>
    <t>781578299</t>
  </si>
  <si>
    <t>21-M-60</t>
  </si>
  <si>
    <t>Vedení uzemňovací</t>
  </si>
  <si>
    <t>210220301</t>
  </si>
  <si>
    <t>svorky hromosvodové do 2 šroubu (SS, SR 03) - demontáž</t>
  </si>
  <si>
    <t>1461142275</t>
  </si>
  <si>
    <t>2+4+4+12+2+8</t>
  </si>
  <si>
    <t>210220372</t>
  </si>
  <si>
    <t>ochranný úhelník nebo trubka s držáky do zdiva - demontáž</t>
  </si>
  <si>
    <t>-773799751</t>
  </si>
  <si>
    <t>210220372.2</t>
  </si>
  <si>
    <t>ochranný úhelník nebo trubka s držáky do zdiva</t>
  </si>
  <si>
    <t>-15291224</t>
  </si>
  <si>
    <t>210220401</t>
  </si>
  <si>
    <t>označení svodu štítky smalt/umělá hmota</t>
  </si>
  <si>
    <t>-611060653</t>
  </si>
  <si>
    <t>210220004</t>
  </si>
  <si>
    <t>uzemnění na povrchu AIMgSI do 120 mm2 bez nátěru do podpěr</t>
  </si>
  <si>
    <t>155964258</t>
  </si>
  <si>
    <t>21-M-70</t>
  </si>
  <si>
    <t>Stavební práce - výseky, kapsy, rýhy</t>
  </si>
  <si>
    <t>97403-1121</t>
  </si>
  <si>
    <t>vysek.rýh cihla do hl.30mm š.do 30mm</t>
  </si>
  <si>
    <t>1932587740</t>
  </si>
  <si>
    <t>97403-1122</t>
  </si>
  <si>
    <t>vysek.rýh cihla do hl.30mm š.do 70mm</t>
  </si>
  <si>
    <t>-948169611</t>
  </si>
  <si>
    <t>97403-1132</t>
  </si>
  <si>
    <t>vysek.rýh cihla do hl.50mm š.do 70mm</t>
  </si>
  <si>
    <t>-988825393</t>
  </si>
  <si>
    <t>97403-1155</t>
  </si>
  <si>
    <t>vysek.rýh cihla do hl.100mm š.do 200mm</t>
  </si>
  <si>
    <t>1523490838</t>
  </si>
  <si>
    <t>21-M-80</t>
  </si>
  <si>
    <t>Práce v HZS</t>
  </si>
  <si>
    <t>HZS-010</t>
  </si>
  <si>
    <t>Montážní / demontážní práce</t>
  </si>
  <si>
    <t>hod</t>
  </si>
  <si>
    <t>520514345</t>
  </si>
  <si>
    <t>21-M-90</t>
  </si>
  <si>
    <t>Ostatní</t>
  </si>
  <si>
    <t>OST-010</t>
  </si>
  <si>
    <t>Podíl přidružených výkonů 4,80% z C21M a navázaného materiálu</t>
  </si>
  <si>
    <t>Kč</t>
  </si>
  <si>
    <t>1560638978</t>
  </si>
  <si>
    <t>OST-020</t>
  </si>
  <si>
    <t xml:space="preserve">Výchozí revize elektro </t>
  </si>
  <si>
    <t>118761278</t>
  </si>
  <si>
    <t>21-S</t>
  </si>
  <si>
    <t>Materiál</t>
  </si>
  <si>
    <t>21-S-10</t>
  </si>
  <si>
    <t xml:space="preserve">Domovní vypínače a zásuvky </t>
  </si>
  <si>
    <t>11.084.786</t>
  </si>
  <si>
    <t>Rámeček VALENA LIFE 754001 1P bílá</t>
  </si>
  <si>
    <t>483145762</t>
  </si>
  <si>
    <t>11.084.795</t>
  </si>
  <si>
    <t>Rámeček VALENA LIFE 754021 IP44 bílá</t>
  </si>
  <si>
    <t>-1524977440</t>
  </si>
  <si>
    <t>11.084.606</t>
  </si>
  <si>
    <t>Spínač VALENA LIFE 752161 č.1 bílá IP44</t>
  </si>
  <si>
    <t>-737853094</t>
  </si>
  <si>
    <t>11.084.614</t>
  </si>
  <si>
    <t>Vypínač VALENA LIFE 752171 NO-NC bílá</t>
  </si>
  <si>
    <t>-836078760</t>
  </si>
  <si>
    <t>10.032.657</t>
  </si>
  <si>
    <t>Zásuvka VARIANT 5518N-C02542 B</t>
  </si>
  <si>
    <t>-1257189258</t>
  </si>
  <si>
    <t>11.084.720</t>
  </si>
  <si>
    <t>Zásuvka VALENA LIFE 753179 bílá IP44</t>
  </si>
  <si>
    <t>-1282468957</t>
  </si>
  <si>
    <t>11.263.262</t>
  </si>
  <si>
    <t>Zásuvka VARIANT 5519N-C02510 B IP54</t>
  </si>
  <si>
    <t>-351606322</t>
  </si>
  <si>
    <t>21-S-20</t>
  </si>
  <si>
    <t xml:space="preserve">Hromosvod  a svodiče</t>
  </si>
  <si>
    <t>10.228.058</t>
  </si>
  <si>
    <t>Páska ZSA 16 uzemňovací nerez délka 0,5m</t>
  </si>
  <si>
    <t>KS</t>
  </si>
  <si>
    <t>-966909471</t>
  </si>
  <si>
    <t>10.577.458</t>
  </si>
  <si>
    <t>Drát uzemňovací, průměr 10, materiál:FeZn</t>
  </si>
  <si>
    <t>KG</t>
  </si>
  <si>
    <t>2055247418</t>
  </si>
  <si>
    <t>10.608.316</t>
  </si>
  <si>
    <t xml:space="preserve">Drát uzemňovací  průměr 8, polotvrdý, materiál: AlMgSi</t>
  </si>
  <si>
    <t>-1730072317</t>
  </si>
  <si>
    <t>10.940.720</t>
  </si>
  <si>
    <t>Návlečka k očíslování zemničů, 1ks, materiál:plast</t>
  </si>
  <si>
    <t>-1116432956</t>
  </si>
  <si>
    <t>10.046.762</t>
  </si>
  <si>
    <t>Podpěra PV 21d vedení na ploché střechy, kostka, materiál:plast, beton</t>
  </si>
  <si>
    <t>1372835778</t>
  </si>
  <si>
    <t>10.046.559</t>
  </si>
  <si>
    <t>Svorka SZa zkušební, materiál:nerez</t>
  </si>
  <si>
    <t>-188108201</t>
  </si>
  <si>
    <t>10.046.562</t>
  </si>
  <si>
    <t>Svorka SR 3a páska-drát, materiál:FeZn</t>
  </si>
  <si>
    <t>1526714943</t>
  </si>
  <si>
    <t>10.046.596</t>
  </si>
  <si>
    <t>Svorka SS spojovací, materiál:nerez</t>
  </si>
  <si>
    <t>-1960555198</t>
  </si>
  <si>
    <t>10.076.458</t>
  </si>
  <si>
    <t>Svorka ZSA 16 zemnící (bernard svorka)</t>
  </si>
  <si>
    <t>-303754827</t>
  </si>
  <si>
    <t>11.023.124</t>
  </si>
  <si>
    <t>Trubka OT 1,7 N, materiál:nerez</t>
  </si>
  <si>
    <t>392641244</t>
  </si>
  <si>
    <t>21-S-30</t>
  </si>
  <si>
    <t>Jističe chrániče a pojistky</t>
  </si>
  <si>
    <t>10.059.968</t>
  </si>
  <si>
    <t>Jistič 63B/3 PL7</t>
  </si>
  <si>
    <t>-1307530248</t>
  </si>
  <si>
    <t>21-S-40</t>
  </si>
  <si>
    <t xml:space="preserve">Kabely vodiče a příslušenství </t>
  </si>
  <si>
    <t>10.048.287</t>
  </si>
  <si>
    <t>H05RR-F 3G2,5 (3Cx2,5 CGSG)</t>
  </si>
  <si>
    <t>1066157459</t>
  </si>
  <si>
    <t>10.048.937</t>
  </si>
  <si>
    <t>H05RR-F 5G2,5 (5Cx2,5 CGSG)</t>
  </si>
  <si>
    <t>-1643343129</t>
  </si>
  <si>
    <t>10.048.193</t>
  </si>
  <si>
    <t>CYKY-A 2x1,5</t>
  </si>
  <si>
    <t>591507553</t>
  </si>
  <si>
    <t>10.048.243</t>
  </si>
  <si>
    <t>CYKY-J 5x1,5 (5Cx1,5)</t>
  </si>
  <si>
    <t>-1777177302</t>
  </si>
  <si>
    <t>10.048.403</t>
  </si>
  <si>
    <t>CYKY-J 5x2,5 (5Cx2,5)</t>
  </si>
  <si>
    <t>-341659869</t>
  </si>
  <si>
    <t>10.048.482</t>
  </si>
  <si>
    <t>CYKY-J 3x2,5 (3Cx 2,5)</t>
  </si>
  <si>
    <t>956985355</t>
  </si>
  <si>
    <t>10.051.282</t>
  </si>
  <si>
    <t>CYKY-J 5x10 (5Cx10)</t>
  </si>
  <si>
    <t>566790708</t>
  </si>
  <si>
    <t>10.051.405</t>
  </si>
  <si>
    <t>CYKY-J 4x1,5 (4Bx1,5)</t>
  </si>
  <si>
    <t>1284578894</t>
  </si>
  <si>
    <t>10.051.448</t>
  </si>
  <si>
    <t>CYKY-J 3x1,5 (3Cx 1,5)</t>
  </si>
  <si>
    <t>1721892996</t>
  </si>
  <si>
    <t>10.048.422</t>
  </si>
  <si>
    <t>Kabel H07V-U 4 zž (CY)</t>
  </si>
  <si>
    <t>-199419850</t>
  </si>
  <si>
    <t>10.048.451</t>
  </si>
  <si>
    <t>Kabel H07V-U 10 zž (CY)</t>
  </si>
  <si>
    <t>-612181543</t>
  </si>
  <si>
    <t>10.048.546</t>
  </si>
  <si>
    <t>Kabel H07V-U 6 zž (CY)</t>
  </si>
  <si>
    <t>-1766733453</t>
  </si>
  <si>
    <t>10.048.827</t>
  </si>
  <si>
    <t>Kabel H07V-U 16 zž (CY)</t>
  </si>
  <si>
    <t>-992496065</t>
  </si>
  <si>
    <t>21-S-50</t>
  </si>
  <si>
    <t>Ovládání a regulace technologií</t>
  </si>
  <si>
    <t>10.548.467</t>
  </si>
  <si>
    <t>Spínač PLEXO 69549 STOP tlačítko IP55</t>
  </si>
  <si>
    <t>91916564</t>
  </si>
  <si>
    <t>10.548.602</t>
  </si>
  <si>
    <t>Rámeček PLEXO 69681 šedý</t>
  </si>
  <si>
    <t>1828740485</t>
  </si>
  <si>
    <t>21-S-60</t>
  </si>
  <si>
    <t>Průmyslové vypínače zásuvky a vidlice</t>
  </si>
  <si>
    <t>10.074.288</t>
  </si>
  <si>
    <t>Spínač KEM325U otočný s krytem IP65</t>
  </si>
  <si>
    <t>655374669</t>
  </si>
  <si>
    <t>21-S-70</t>
  </si>
  <si>
    <t>Svítidla</t>
  </si>
  <si>
    <t>svít_nást</t>
  </si>
  <si>
    <t>Sví. LED 30W/6500K SYM 100, Ra 80</t>
  </si>
  <si>
    <t>1109636033</t>
  </si>
  <si>
    <t>10.930.4</t>
  </si>
  <si>
    <t>Svítidlo VML 480 AM, 1 x LED, 79,5W, 10214lm, Ra85, 4000K</t>
  </si>
  <si>
    <t>131617604</t>
  </si>
  <si>
    <t>11.214.433</t>
  </si>
  <si>
    <t xml:space="preserve">Svítidlo nouzové EXIT 3W LED  350 lm PREMIUM IP65 1h , stále svítící / svítící při výpadku, autotest, bílé</t>
  </si>
  <si>
    <t>1548626997</t>
  </si>
  <si>
    <t>21-S-80</t>
  </si>
  <si>
    <t>Úložný materiál svorky a svorkovnice</t>
  </si>
  <si>
    <t>10.074.495</t>
  </si>
  <si>
    <t>Krabice 6455-11P/2 acidur IP67</t>
  </si>
  <si>
    <t>1717286867</t>
  </si>
  <si>
    <t>10.647.456</t>
  </si>
  <si>
    <t>Deska MDZ_KB, montážní, do zateplení, pro tloušťku 50-200 mm, světle šedá</t>
  </si>
  <si>
    <t>141930447</t>
  </si>
  <si>
    <t>10.061.372</t>
  </si>
  <si>
    <t xml:space="preserve">Krabice KPR 68  přístrojová hluboká, barva šedá</t>
  </si>
  <si>
    <t>-1593664121</t>
  </si>
  <si>
    <t>10.074.803</t>
  </si>
  <si>
    <t>Krabice KU 68-1903</t>
  </si>
  <si>
    <t>-1459961057</t>
  </si>
  <si>
    <t>10.075.850</t>
  </si>
  <si>
    <t>Krabice KT 250x110 rozvodná</t>
  </si>
  <si>
    <t>199250277</t>
  </si>
  <si>
    <t>10.079.370</t>
  </si>
  <si>
    <t>Krabice instalační Kopos KU 68-1901</t>
  </si>
  <si>
    <t>279806826</t>
  </si>
  <si>
    <t>10.681.313</t>
  </si>
  <si>
    <t xml:space="preserve">Svorka  2273-203 3x0,5-2,5mm spojovací, oranžová</t>
  </si>
  <si>
    <t>1409331261</t>
  </si>
  <si>
    <t>10.681.314</t>
  </si>
  <si>
    <t xml:space="preserve">Svorka  2273-204 4x0,5-2,5mm spojovací, červená</t>
  </si>
  <si>
    <t>1276220951</t>
  </si>
  <si>
    <t>10.074.485</t>
  </si>
  <si>
    <t>Trubka ohebná 2323/LPE-1 průměr 23 320N barva bílá,balení 100m</t>
  </si>
  <si>
    <t>1590591640</t>
  </si>
  <si>
    <t>10.074.640</t>
  </si>
  <si>
    <t>Trubka ohebná 2316/LPE-1 průměr 16 320N barva bílá,balení 100m</t>
  </si>
  <si>
    <t>-817092096</t>
  </si>
  <si>
    <t>10.075.308</t>
  </si>
  <si>
    <t>Trubka ohebná 2329/LPE-2 Ø28,4/34,5mm, 125N, –25°C až + 90°C, PE, bílá</t>
  </si>
  <si>
    <t>752974041</t>
  </si>
  <si>
    <t>10.076.051</t>
  </si>
  <si>
    <t>Trubka ohebná 2336/LPE-2 Ø35,9/42,2mm, 125N, –25°C až + 90°C, PE, bílá</t>
  </si>
  <si>
    <t>-504419656</t>
  </si>
  <si>
    <t>10.075.249</t>
  </si>
  <si>
    <t>Trubka pevná 4020 Ø20,0/16,9mm, 750N, –25 až +60°C, PVC, tmavě šedá (délka 3m)</t>
  </si>
  <si>
    <t>1969561494</t>
  </si>
  <si>
    <t>10.076.675</t>
  </si>
  <si>
    <t>Příchytka 5320 HB</t>
  </si>
  <si>
    <t>-1494027217</t>
  </si>
  <si>
    <t>21-S-90</t>
  </si>
  <si>
    <t>Podružný materiál</t>
  </si>
  <si>
    <t>PM-010</t>
  </si>
  <si>
    <t>Podružný materiál 5,00%</t>
  </si>
  <si>
    <t>-2000117347</t>
  </si>
  <si>
    <t>21-U</t>
  </si>
  <si>
    <t>Rozvaděče (dodávka a montáž)</t>
  </si>
  <si>
    <t>21-U-010</t>
  </si>
  <si>
    <t>Rozvaděč RPxy</t>
  </si>
  <si>
    <t>R-0101</t>
  </si>
  <si>
    <t>Rám s dveřmi, zámek Doppelbart (motýlek 3mm), IP43, šedá, montáž POD omítku, ŠxV=635x1260, BPA-U-3S-600/12 111224</t>
  </si>
  <si>
    <t>1432939954</t>
  </si>
  <si>
    <t>R-0102</t>
  </si>
  <si>
    <t>Bočnice, V=1150, včetně západky BPZ-SNAP BPZ-MSW-12/SNAP 112287</t>
  </si>
  <si>
    <t>2144149658</t>
  </si>
  <si>
    <t>R-0103</t>
  </si>
  <si>
    <t>Ochranný kryt, montáž POD omítku, ŠxVxH=635x1260x240 BPZ-WB3S-600/12/2 111130</t>
  </si>
  <si>
    <t>1607743805</t>
  </si>
  <si>
    <t>R-0104</t>
  </si>
  <si>
    <t>Zámek s plochým klíčem, šedý BPZ-LOCK 102467</t>
  </si>
  <si>
    <t>210472362</t>
  </si>
  <si>
    <t>R-0105</t>
  </si>
  <si>
    <t>Schránka na dokumentaci A4 LAB-BAG_A4 107913</t>
  </si>
  <si>
    <t>-1586082767</t>
  </si>
  <si>
    <t>R-0106</t>
  </si>
  <si>
    <t>DIN lišta přístrojová hliníková, šířka skříně = 600, šířka lišty = 488, (24 modulů, BPZ-DINR24-600 293595</t>
  </si>
  <si>
    <t>-947295401</t>
  </si>
  <si>
    <t>R-0107</t>
  </si>
  <si>
    <t>Upevňovací úchytka s vodivým propojení (zelená) BEL01 275200</t>
  </si>
  <si>
    <t>-728610312</t>
  </si>
  <si>
    <t>R-0108</t>
  </si>
  <si>
    <t>Upevňovací úchytka celoplastová (bílá) BEL12 275199</t>
  </si>
  <si>
    <t>1075062770</t>
  </si>
  <si>
    <t>R-0109</t>
  </si>
  <si>
    <t>Nástavec bočnice 75x90 mm TIW-1 275430</t>
  </si>
  <si>
    <t>1919473400</t>
  </si>
  <si>
    <t>R-0110</t>
  </si>
  <si>
    <t>Krycí deska, s výřezem 45mm, plechová, šedá, Š=600, V=150 BPZ-FP-600/150-45 286684</t>
  </si>
  <si>
    <t>17129879</t>
  </si>
  <si>
    <t>R-0111</t>
  </si>
  <si>
    <t>Krycí deska, bez výřezu, plechová, šedá, Š=600, V=100 BPZ-FP-600/100-BL 286682</t>
  </si>
  <si>
    <t>202343837</t>
  </si>
  <si>
    <t>R-0112</t>
  </si>
  <si>
    <t>Zaslepovací pás max. délka 1m, pro výřezy 45mm, šedý NBP-1000 275413</t>
  </si>
  <si>
    <t>1497885951</t>
  </si>
  <si>
    <t>R-0113</t>
  </si>
  <si>
    <t>Chránič Ir=250A, typ A, 4-pól, Idn=0.03A, In=63A PF7-63/4/003-A 263614</t>
  </si>
  <si>
    <t>757972427</t>
  </si>
  <si>
    <t>R-0114</t>
  </si>
  <si>
    <t>Chránič s nadproudovou ochranou, Ir=250A+puls.SS, A, 1+N, 10kA, char.B, Idn=0.03A, In=10A PFL7-10/1N/B/003-A 263435</t>
  </si>
  <si>
    <t>1884789210</t>
  </si>
  <si>
    <t>R-0115</t>
  </si>
  <si>
    <t>Chránič s nadproudovou ochranou, Ir=250A+puls.SS, A, 1+N, 10kA, char.C, Idn=0.03A, In=10A PFL7-10/1N/C/003-A 263517</t>
  </si>
  <si>
    <t>-1742377544</t>
  </si>
  <si>
    <t>R-0116</t>
  </si>
  <si>
    <t>Chránič s nadproudovou ochranou, Ir=250A+puls.SS, A, 1+N, 10kA, char.B, Idn=0.03A, In=16A PFL7-16/1N/B/003-A 263535</t>
  </si>
  <si>
    <t>-731857557</t>
  </si>
  <si>
    <t>R-0117</t>
  </si>
  <si>
    <t>Jistič PL7, char B, 1-pólový, Icn=10kA, In=2A PL7-B2/1 264839</t>
  </si>
  <si>
    <t>2146875569</t>
  </si>
  <si>
    <t>R-0118</t>
  </si>
  <si>
    <t>Jistič PL7, char B, 1-pólový, Icn=10kA, In=6A PL7-B6/1 262673</t>
  </si>
  <si>
    <t>1120503966</t>
  </si>
  <si>
    <t>R-0119</t>
  </si>
  <si>
    <t>Jistič PL7, char B, 3-pólový, Icn=10kA, In=10A PL7-B10/3 263387</t>
  </si>
  <si>
    <t>-1037565678</t>
  </si>
  <si>
    <t>R-0120</t>
  </si>
  <si>
    <t>Jistič PL7, char B, 3-pólový, Icn=10kA, In=16A PL7-B16/3 263389</t>
  </si>
  <si>
    <t>-204298170</t>
  </si>
  <si>
    <t>R-0121</t>
  </si>
  <si>
    <t>Jistič PL7, char C, 3-pólový, Icn=10kA, In=16A PL7-C16/3 263409</t>
  </si>
  <si>
    <t>1314298019</t>
  </si>
  <si>
    <t>R-0122</t>
  </si>
  <si>
    <t>Štítek s upozorněním na povinnost kontrol chráničů Z-HWS-FI 236980</t>
  </si>
  <si>
    <t>279431465</t>
  </si>
  <si>
    <t>R-0123</t>
  </si>
  <si>
    <t>Propojovací lišta 1m, 3pól, In=80A, 16mm2 Z-GV-16/3P-3TE 271064</t>
  </si>
  <si>
    <t>577717021</t>
  </si>
  <si>
    <t>R-0124</t>
  </si>
  <si>
    <t>Propojovací lišta 1m, 3-pól, In=63A, 10mm2 Z-GV-10/3P-3TE 271060</t>
  </si>
  <si>
    <t>-273205373</t>
  </si>
  <si>
    <t>R-0125</t>
  </si>
  <si>
    <t>Koncový kryt k propoj liště 63A, 1-pól Z-V-AK/1P 104905</t>
  </si>
  <si>
    <t>1774761831</t>
  </si>
  <si>
    <t>R-0126</t>
  </si>
  <si>
    <t>Koncový kryt k propoj liště 63A a 80A 2, 3-pól BB-EC/2+3P 120805</t>
  </si>
  <si>
    <t>1134812921</t>
  </si>
  <si>
    <t>R-0127</t>
  </si>
  <si>
    <t>Popisovací tabulky pro počet obvodů: 90 (210x300) GR-3 138104100</t>
  </si>
  <si>
    <t>-1261775980</t>
  </si>
  <si>
    <t>R-0128</t>
  </si>
  <si>
    <t>Impulsní relé, tlačítko+LED, 230V~, 2zap. kontakty, 16A Z-SB230/SS 265301</t>
  </si>
  <si>
    <t>357728744</t>
  </si>
  <si>
    <t>R-0129</t>
  </si>
  <si>
    <t>Instalační stykač, Uc=230V AC, In=63A, 4zap. kont. Z-SCH230/63-40 248856</t>
  </si>
  <si>
    <t>-422269191</t>
  </si>
  <si>
    <t>R-0130</t>
  </si>
  <si>
    <t>Hlavní vypínač, 4-pól, In=63A IS-63/4 276277</t>
  </si>
  <si>
    <t>1073291626</t>
  </si>
  <si>
    <t>R-0131</t>
  </si>
  <si>
    <t>Kombinovaný svodič bleskových proudů a přepětí FLP-B+C MAXI VS/4</t>
  </si>
  <si>
    <t>1563707366</t>
  </si>
  <si>
    <t>R-0132</t>
  </si>
  <si>
    <t>Svorkovnice ELEKTRO Bečov nad Teplou, 12x2.5+koncové přepážky 12x RSA 2.5 A</t>
  </si>
  <si>
    <t>-1371946373</t>
  </si>
  <si>
    <t>R-0133</t>
  </si>
  <si>
    <t>Nosič svorkovnice KL-7…KL-60 na lištu, horizontální KT-3 275445</t>
  </si>
  <si>
    <t>2054596075</t>
  </si>
  <si>
    <t>R-0134</t>
  </si>
  <si>
    <t>Svorkovnice: Rozbočovací můstek N/PE pro nosič KT, nebo SK-KLV, 2x25mm2 a 13x16mm2 219726</t>
  </si>
  <si>
    <t>-176616941</t>
  </si>
  <si>
    <t>R-0135</t>
  </si>
  <si>
    <t>Svorkovnice: Rozbočovací můstek N/PE 2x25+43x16mm2 KL-45 275450</t>
  </si>
  <si>
    <t>-1894008683</t>
  </si>
  <si>
    <t>21-U-020</t>
  </si>
  <si>
    <t>Úprava stávajícího rozvaděče</t>
  </si>
  <si>
    <t>21-U-021</t>
  </si>
  <si>
    <t>Úprava a doplnění stávajícího rozvaděče kuchyně</t>
  </si>
  <si>
    <t>1840173521</t>
  </si>
  <si>
    <t>VRN-010</t>
  </si>
  <si>
    <t>Doprava materiálu a montážníků</t>
  </si>
  <si>
    <t>766971491</t>
  </si>
  <si>
    <t>VRN-020</t>
  </si>
  <si>
    <t>Inženýrská činnost /výrob.dokumentace, skut.provedení, zakreslení</t>
  </si>
  <si>
    <t>387019665</t>
  </si>
  <si>
    <t>020 - Plocha oddychu a relaxace</t>
  </si>
  <si>
    <t>113107164</t>
  </si>
  <si>
    <t>Odstranění podkladu z kameniva drceného tl přes 300 do 400 mm strojně pl přes 50 do 200 m2</t>
  </si>
  <si>
    <t>1426055277</t>
  </si>
  <si>
    <t>"SE03" 130</t>
  </si>
  <si>
    <t>113107182</t>
  </si>
  <si>
    <t>Odstranění podkladu živičného tl přes 50 do 100 mm strojně pl přes 50 do 200 m2</t>
  </si>
  <si>
    <t>-1236082521</t>
  </si>
  <si>
    <t>113107322</t>
  </si>
  <si>
    <t>Odstranění podkladu z kameniva drceného tl přes 100 do 200 mm strojně pl do 50 m2</t>
  </si>
  <si>
    <t>1012294862</t>
  </si>
  <si>
    <t>"SE02" 3,5*3,5</t>
  </si>
  <si>
    <t>"Ž1" 25*0,4</t>
  </si>
  <si>
    <t>113107324</t>
  </si>
  <si>
    <t>Odstranění podkladu z kameniva drceného tl přes 300 do 400 mm strojně pl do 50 m2</t>
  </si>
  <si>
    <t>1723737870</t>
  </si>
  <si>
    <t>"SE04" 35</t>
  </si>
  <si>
    <t>113107342</t>
  </si>
  <si>
    <t>Odstranění podkladu živičného tl přes 50 do 100 mm strojně pl do 50 m2</t>
  </si>
  <si>
    <t>-1591816160</t>
  </si>
  <si>
    <t>133212811</t>
  </si>
  <si>
    <t>Hloubení nezapažených šachet v hornině třídy těžitelnosti I skupiny 3 plocha výkopu do 4 m2 ručně</t>
  </si>
  <si>
    <t>-1433009985</t>
  </si>
  <si>
    <t>"Pro patky" 0,3*0,6*0,95*13+0,15*0,15*pi*0,95*19</t>
  </si>
  <si>
    <t>1953987425</t>
  </si>
  <si>
    <t>"Přebytečná zemina" 3,499</t>
  </si>
  <si>
    <t>492862492</t>
  </si>
  <si>
    <t>3,499*7</t>
  </si>
  <si>
    <t>-392085067</t>
  </si>
  <si>
    <t>3,499*1,75</t>
  </si>
  <si>
    <t>-364194270</t>
  </si>
  <si>
    <t>181152302</t>
  </si>
  <si>
    <t>Úprava pláně pro silnice a dálnice v zářezech se zhutněním</t>
  </si>
  <si>
    <t>1649022387</t>
  </si>
  <si>
    <t>181311104</t>
  </si>
  <si>
    <t>Rozprostření ornice tl vrstvy přes 200 do 250 mm v rovině nebo ve svahu do 1:5 ručně</t>
  </si>
  <si>
    <t>1846684898</t>
  </si>
  <si>
    <t>M-181-2-010</t>
  </si>
  <si>
    <t>zahradnický humus</t>
  </si>
  <si>
    <t>-1800042420</t>
  </si>
  <si>
    <t>35*0,2</t>
  </si>
  <si>
    <t>181311105</t>
  </si>
  <si>
    <t>Rozprostření ornice tl vrstvy přes 250 do 300 mm v rovině nebo ve svahu do 1:5 ručně</t>
  </si>
  <si>
    <t>-1384654416</t>
  </si>
  <si>
    <t>10321100</t>
  </si>
  <si>
    <t>zahradní substrát pro výsadbu VL</t>
  </si>
  <si>
    <t>269580868</t>
  </si>
  <si>
    <t>35*0,3</t>
  </si>
  <si>
    <t>275313711</t>
  </si>
  <si>
    <t>Základové patky z betonu tř. C 20/25</t>
  </si>
  <si>
    <t>-1321212190</t>
  </si>
  <si>
    <t>0,3*0,6*0,95*13*1,035+0,15*0,15*pi*0,95*19*1,035</t>
  </si>
  <si>
    <t>564710001</t>
  </si>
  <si>
    <t>Podklad z kameniva hrubého drceného vel. 8-16 mm plochy do 100 m2 tl 50 mm</t>
  </si>
  <si>
    <t>-538468594</t>
  </si>
  <si>
    <t>"SE02" 3,3*3,3</t>
  </si>
  <si>
    <t>564851011</t>
  </si>
  <si>
    <t>Podklad ze štěrkodrtě ŠD plochy do 100 m2 tl 150 mm</t>
  </si>
  <si>
    <t>838964692</t>
  </si>
  <si>
    <t>564952111</t>
  </si>
  <si>
    <t>Podklad z mechanicky zpevněného kameniva MZK tl 150 mm</t>
  </si>
  <si>
    <t>535412677</t>
  </si>
  <si>
    <t>591211111</t>
  </si>
  <si>
    <t>Kladení dlažby z kostek drobných z kamene do lože z kameniva těženého tl 50 mm</t>
  </si>
  <si>
    <t>2013523546</t>
  </si>
  <si>
    <t>58381012</t>
  </si>
  <si>
    <t>kostka řezanoštípaná dlažební žula 8x8x8cm</t>
  </si>
  <si>
    <t>572669342</t>
  </si>
  <si>
    <t>130*1,02 'Přepočtené koeficientem množství</t>
  </si>
  <si>
    <t>596811220</t>
  </si>
  <si>
    <t>Kladení betonové dlažby komunikací pro pěší do lože z kameniva velikosti přes 0,09 do 0,25 m2 pl do 50 m2</t>
  </si>
  <si>
    <t>-432180891</t>
  </si>
  <si>
    <t>"SE02" 3,2*3,2</t>
  </si>
  <si>
    <t>451579777</t>
  </si>
  <si>
    <t>Příplatek ZKD 10 mm tl u podkladu nebo lože pod dlažbu z kameniva těženého</t>
  </si>
  <si>
    <t>1391939132</t>
  </si>
  <si>
    <t>"SE02" 3,2*3,2*2</t>
  </si>
  <si>
    <t>59245320</t>
  </si>
  <si>
    <t>dlažba chodníková betonová 400x400mm tl 50mm přírodní</t>
  </si>
  <si>
    <t>85136952</t>
  </si>
  <si>
    <t>10,24/2</t>
  </si>
  <si>
    <t>5,12*1,03 'Přepočtené koeficientem množství</t>
  </si>
  <si>
    <t>59245321</t>
  </si>
  <si>
    <t>dlažba chodníková betonová 400x400mm tl 50mm barevná</t>
  </si>
  <si>
    <t>-1643645115</t>
  </si>
  <si>
    <t>311908798</t>
  </si>
  <si>
    <t>"B02" 120</t>
  </si>
  <si>
    <t>59217012</t>
  </si>
  <si>
    <t>obrubník zahradní betonový 500x80x250mm</t>
  </si>
  <si>
    <t>-1233355705</t>
  </si>
  <si>
    <t>120*1,02 'Přepočtené koeficientem množství</t>
  </si>
  <si>
    <t>916231292</t>
  </si>
  <si>
    <t>Příplatek za řezání obrubníků při osazování do oblouku o poloměru do 2,5m</t>
  </si>
  <si>
    <t>1384587712</t>
  </si>
  <si>
    <t>919726123</t>
  </si>
  <si>
    <t>Geotextilie pro ochranu, separaci a filtraci netkaná měrná hm přes 300 do 500 g/m2</t>
  </si>
  <si>
    <t>449089262</t>
  </si>
  <si>
    <t>919731123</t>
  </si>
  <si>
    <t>Zarovnání styčné plochy podkladu nebo krytu živičného tl přes 100 do 200 mm</t>
  </si>
  <si>
    <t>-1815263068</t>
  </si>
  <si>
    <t>"U obrubníku" 120</t>
  </si>
  <si>
    <t>919735112</t>
  </si>
  <si>
    <t>Řezání stávajícího živičného krytu hl přes 50 do 100 mm</t>
  </si>
  <si>
    <t>1341598799</t>
  </si>
  <si>
    <t>431535458</t>
  </si>
  <si>
    <t>"Ž1" 25</t>
  </si>
  <si>
    <t>1038833974</t>
  </si>
  <si>
    <t>25/0,21</t>
  </si>
  <si>
    <t>936001002</t>
  </si>
  <si>
    <t>Montáž prvků městské a zahradní architektury hmotnosti přes 0,1 do 1,5 t</t>
  </si>
  <si>
    <t>-283029305</t>
  </si>
  <si>
    <t>M-936-2-010</t>
  </si>
  <si>
    <t>exteriérový betonový stůl na stolní tenis včetně síťky, pálek a míčků, ozn. 1</t>
  </si>
  <si>
    <t>-1008921608</t>
  </si>
  <si>
    <t>936124113</t>
  </si>
  <si>
    <t>Montáž lavičky stabilní kotvené šrouby na pevný podklad</t>
  </si>
  <si>
    <t>1964109024</t>
  </si>
  <si>
    <t>M-936-2-030</t>
  </si>
  <si>
    <t>betonová lavička 1950/830/900 mm TEENAGER, ozn. 3</t>
  </si>
  <si>
    <t>-919882365</t>
  </si>
  <si>
    <t>953943122</t>
  </si>
  <si>
    <t>Osazování výrobků přes 1 do 5 kg/kus do betonu</t>
  </si>
  <si>
    <t>192530764</t>
  </si>
  <si>
    <t>953-2-010</t>
  </si>
  <si>
    <t>kotva zemnícího sloupku - Tr40/5 + P8 - nerez ( 3,5 kg )</t>
  </si>
  <si>
    <t>-813616286</t>
  </si>
  <si>
    <t>953943123</t>
  </si>
  <si>
    <t>Osazování výrobků přes 5 do 15 kg/kus do betonu</t>
  </si>
  <si>
    <t>779743711</t>
  </si>
  <si>
    <t>953-2-020</t>
  </si>
  <si>
    <t>kotva dřevěného sloupku - Tr40/5 + P8 - nerez ( 5,3 kg )</t>
  </si>
  <si>
    <t>-174606411</t>
  </si>
  <si>
    <t>953961113</t>
  </si>
  <si>
    <t>Kotva chemickým tmelem M 12 hl 110 mm do betonu, ŽB nebo kamene s vyvrtáním otvoru</t>
  </si>
  <si>
    <t>-1769082411</t>
  </si>
  <si>
    <t>"Kotvy rámu laviček" 13*2</t>
  </si>
  <si>
    <t>953965121</t>
  </si>
  <si>
    <t>Kotevní šroub pro chemické kotvy M 12 dl 160 mm</t>
  </si>
  <si>
    <t>858796243</t>
  </si>
  <si>
    <t>997221551</t>
  </si>
  <si>
    <t>Vodorovná doprava suti ze sypkých materiálů do 1 km</t>
  </si>
  <si>
    <t>1985797555</t>
  </si>
  <si>
    <t>997221559</t>
  </si>
  <si>
    <t>Příplatek ZKD 1 km u vodorovné dopravy suti ze sypkých materiálů</t>
  </si>
  <si>
    <t>-1077881879</t>
  </si>
  <si>
    <t>143,348*16 'Přepočtené koeficientem množství</t>
  </si>
  <si>
    <t>997221873</t>
  </si>
  <si>
    <t>Poplatek za uložení na recyklační skládce (skládkovné) stavebního odpadu zeminy a kamení zatříděného do Katalogu odpadů pod kódem 17 05 04</t>
  </si>
  <si>
    <t>1888049054</t>
  </si>
  <si>
    <t>75,4+6,453+20,3</t>
  </si>
  <si>
    <t>997221875</t>
  </si>
  <si>
    <t>Poplatek za uložení na recyklační skládce (skládkovné) stavebního odpadu asfaltového bez obsahu dehtu zatříděného do Katalogu odpadů pod kódem 17 03 02</t>
  </si>
  <si>
    <t>1970897990</t>
  </si>
  <si>
    <t>28,6+12,595</t>
  </si>
  <si>
    <t>998223011</t>
  </si>
  <si>
    <t>Přesun hmot pro pozemní komunikace s krytem dlážděným</t>
  </si>
  <si>
    <t>904989693</t>
  </si>
  <si>
    <t>762085111</t>
  </si>
  <si>
    <t>Montáž svorníků nebo šroubů dl do 150 mm</t>
  </si>
  <si>
    <t>-1247338926</t>
  </si>
  <si>
    <t>"Sloupky ke kotvám" 32*2</t>
  </si>
  <si>
    <t>M-762-2-010</t>
  </si>
  <si>
    <t>svorník M16 dl. ssa 150 mm včetně podložek a matek - nerez</t>
  </si>
  <si>
    <t>999766747</t>
  </si>
  <si>
    <t>762086112</t>
  </si>
  <si>
    <t>Montáž KDK hmotnosti prvku přes 5 do 10 kg</t>
  </si>
  <si>
    <t>513913469</t>
  </si>
  <si>
    <t>"Kotva do sloupku" 5,3*30</t>
  </si>
  <si>
    <t>762341024</t>
  </si>
  <si>
    <t>Bednění střech rovných sklon do 60° z desek OSB tl 18 mm na pero a drážku šroubovaných na krokve</t>
  </si>
  <si>
    <t>-2089669779</t>
  </si>
  <si>
    <t>"Střecha altánu" (5,45*5,45*pi-3*3*pi)*2</t>
  </si>
  <si>
    <t>762713121</t>
  </si>
  <si>
    <t>Montáž prostorové vázané kce pomocí tesařských spojů z hoblovaného řeziva průřezové pl přes 120 do 224 cm2</t>
  </si>
  <si>
    <t>90045128</t>
  </si>
  <si>
    <t>"Sloupek 120/120mm" 2,6*30</t>
  </si>
  <si>
    <t>"Stropnice 120/120mm" 1,655*19+1,51*13+(1,8+3,2)/2*20</t>
  </si>
  <si>
    <t>M-762-2-020</t>
  </si>
  <si>
    <t>hoblovaný hranol 120/120 mm - sibiřský modřín</t>
  </si>
  <si>
    <t>-1945696267</t>
  </si>
  <si>
    <t>"Hranol 120/120mm" 179,075*0,12*0,12*1,1</t>
  </si>
  <si>
    <t>762795000</t>
  </si>
  <si>
    <t>Spojovací prostředky pro montáž prostorových vázaných kcí</t>
  </si>
  <si>
    <t>-332002616</t>
  </si>
  <si>
    <t>"Hranol 120/120mm" 179,075*0,12*0,12</t>
  </si>
  <si>
    <t>7629-2-010</t>
  </si>
  <si>
    <t>Dodávka a montáž ocelového zemnícího sloupku - Jekl 80/80/4 mm dl. cca 2600 mm + obložení prkny - sibiřský modřín</t>
  </si>
  <si>
    <t>95898786</t>
  </si>
  <si>
    <t>7629-2-020</t>
  </si>
  <si>
    <t>Dodávka a montáž podbití z latí 60/30 mm s mezerou 5 mm - sibiřský modřín</t>
  </si>
  <si>
    <t>254237518</t>
  </si>
  <si>
    <t>"Střecha altánu" 5,45*5,45*pi-3*3*pi</t>
  </si>
  <si>
    <t>7629-2-030</t>
  </si>
  <si>
    <t>Dodávka a montáž sedáku laviček z akátových prken 80/50 mm</t>
  </si>
  <si>
    <t>-1805855486</t>
  </si>
  <si>
    <t>(1,51+1,75)/2*0,4*13</t>
  </si>
  <si>
    <t>1900915815</t>
  </si>
  <si>
    <t>764151402-R</t>
  </si>
  <si>
    <t>Krytina střechy rovné drážkováním ze svitků z nerezového plechu tl. 1 mm s kotevní nerez lištou ve spoji</t>
  </si>
  <si>
    <t>2089340844</t>
  </si>
  <si>
    <t>764151491</t>
  </si>
  <si>
    <t>Příplatek k cenám krytiny z nerezového plechu za těsnění drážek sklonu do 10°</t>
  </si>
  <si>
    <t>990102801</t>
  </si>
  <si>
    <t>764252465-R</t>
  </si>
  <si>
    <t xml:space="preserve">Oplechování oblého čela střechy z nerezového plechu tl. 1 mm  rš 400 mm</t>
  </si>
  <si>
    <t>-2114154182</t>
  </si>
  <si>
    <t>10,9*pi+6*pi</t>
  </si>
  <si>
    <t>-1057948195</t>
  </si>
  <si>
    <t>7679-2-010</t>
  </si>
  <si>
    <t>Dodávka a montáž rámu pod lavičky - Jekl 50/50/3 mm, cca 400/400 mm - nerez ( 6.2 kg )</t>
  </si>
  <si>
    <t>577087118</t>
  </si>
  <si>
    <t>23693271</t>
  </si>
  <si>
    <t>783213011</t>
  </si>
  <si>
    <t>Napouštěcí jednonásobný syntetický biocidní nátěr tesařských prvků nezabudovaných do konstrukce</t>
  </si>
  <si>
    <t>-169431897</t>
  </si>
  <si>
    <t>"Sloupek 120/120mm" 2,6*32*0,12*4</t>
  </si>
  <si>
    <t>"Stropnice 120/120mm" (1,655*19+1,51*13+(1,8+3,2)/2*20)*0,12*4</t>
  </si>
  <si>
    <t>"Podbití střechy altánu" (5,45*5,45*pi-3*3*pi)*3</t>
  </si>
  <si>
    <t>"Lavičky" (1,51+1,75)/2*4*13*(0,08+0,05)*2</t>
  </si>
  <si>
    <t>783268111</t>
  </si>
  <si>
    <t>Lazurovací dvojnásobný olejový nátěr tesařských konstrukcí</t>
  </si>
  <si>
    <t>-1085650999</t>
  </si>
  <si>
    <t>"Stropnice 120/120mm" (1,655*19+1,51*13+(1,8+3,2)/2*20)*0,12*3</t>
  </si>
  <si>
    <t>"Podbití střechy altánu" (5,45*5,45*pi-3*3*pi)*2</t>
  </si>
  <si>
    <t>-1401225363</t>
  </si>
  <si>
    <t>-1652343616</t>
  </si>
  <si>
    <t>1555470430</t>
  </si>
  <si>
    <t>-1859236428</t>
  </si>
  <si>
    <t>021 - Sadové úpravy</t>
  </si>
  <si>
    <t xml:space="preserve">    183 - Výsadba stromů</t>
  </si>
  <si>
    <t xml:space="preserve">    184 - Příprava plochy pro záhon</t>
  </si>
  <si>
    <t xml:space="preserve">    185 - Založení keřového záhonu</t>
  </si>
  <si>
    <t>Výsadba stromů</t>
  </si>
  <si>
    <t>183 20-1221</t>
  </si>
  <si>
    <t>Hloubení jamek pro vysazování rostlin v hornině 1-4 s výměnou půdy na 50% v rovině přes 0,04 do 1,00 m3</t>
  </si>
  <si>
    <t>1197417042</t>
  </si>
  <si>
    <t>184 10-2114</t>
  </si>
  <si>
    <t>Výsadba dřevin s balem do předem vyhloubené jamky se zalitím v rovině přes 400 do 500 mm</t>
  </si>
  <si>
    <t>988743995</t>
  </si>
  <si>
    <t>184 20-2112</t>
  </si>
  <si>
    <t xml:space="preserve">Ukotvení dřevin třemi a více kůly  při průměru kůlů do 100 mm a délce do 3 m</t>
  </si>
  <si>
    <t>375114177</t>
  </si>
  <si>
    <t>184 21-5412</t>
  </si>
  <si>
    <t xml:space="preserve">Zhotovení závlahové mísy u soliterních dřevin v rovině přes 0,5 do 1,0  m</t>
  </si>
  <si>
    <t>-1252725681</t>
  </si>
  <si>
    <t>184 50-1111</t>
  </si>
  <si>
    <t>Zhotovení obalu kmene a spodních částí větve stromu z juty v jedné vrstvě v rovině</t>
  </si>
  <si>
    <t>-1330348920</t>
  </si>
  <si>
    <t>184 80-1121</t>
  </si>
  <si>
    <t>Ošetření vysazených dřevin soliterních v rovině</t>
  </si>
  <si>
    <t>1863343749</t>
  </si>
  <si>
    <t>M-010</t>
  </si>
  <si>
    <t>Dodání zásobního pomalu rozpustného hnojiva SILVAMIX C</t>
  </si>
  <si>
    <t>1405407553</t>
  </si>
  <si>
    <t>M-020</t>
  </si>
  <si>
    <t>Dodání substrátu</t>
  </si>
  <si>
    <t>768891188</t>
  </si>
  <si>
    <t>M-030</t>
  </si>
  <si>
    <t>Dodání 3 kůlů včetně příček (min. délky 250 cm)</t>
  </si>
  <si>
    <t>-263126930</t>
  </si>
  <si>
    <t>M-040</t>
  </si>
  <si>
    <t>Dodání juty a úvazku</t>
  </si>
  <si>
    <t>263556569</t>
  </si>
  <si>
    <t>M-050</t>
  </si>
  <si>
    <t>Dodání solitérní dřeviny (Amelanchier Robin Hill – vícekmen – 200-300 )</t>
  </si>
  <si>
    <t>1489544054</t>
  </si>
  <si>
    <t>M-060</t>
  </si>
  <si>
    <t>Dodání solitérní dřeviny (Prunus cerasifera Nigra, 12-14)</t>
  </si>
  <si>
    <t>-1666075490</t>
  </si>
  <si>
    <t>185 80-2114</t>
  </si>
  <si>
    <t>Hnojení půdy nebo trávníku s rozprostřením nebo rozdělením hnojiva v rovině umělým hnojivem s rozdělením k jednotlivým rostlinám</t>
  </si>
  <si>
    <t>1848993729</t>
  </si>
  <si>
    <t>Příprava plochy pro záhon</t>
  </si>
  <si>
    <t>181 11-1111</t>
  </si>
  <si>
    <t>Plošná úprava terénu do 100 mm</t>
  </si>
  <si>
    <t>-1127238199</t>
  </si>
  <si>
    <t>184 80-2115</t>
  </si>
  <si>
    <t>Chemické odplevelení půdy před založením kultury, trávníku nebo zpevněných ploch granulátem naširoko</t>
  </si>
  <si>
    <t>316633301</t>
  </si>
  <si>
    <t>M-061</t>
  </si>
  <si>
    <t>Dodání herbicidu</t>
  </si>
  <si>
    <t>l</t>
  </si>
  <si>
    <t>1356045210</t>
  </si>
  <si>
    <t>Založení keřového záhonu</t>
  </si>
  <si>
    <t>183 11-1114</t>
  </si>
  <si>
    <t>Hloubení jamek pro vysazování rostlin v hornině 1-4 bez výměny půdy v rovině přes 0,01 do 0,02 m3</t>
  </si>
  <si>
    <t>1708601416</t>
  </si>
  <si>
    <t>184 10-2112</t>
  </si>
  <si>
    <t>Výsadba dřevin s balem do předem vyhloubené jamky se zalitím v rovině přes 200 do 300 mm</t>
  </si>
  <si>
    <t>696259741</t>
  </si>
  <si>
    <t>184 92-1093</t>
  </si>
  <si>
    <t>Mulčování rostlin tl. do 0,1 m v rovině</t>
  </si>
  <si>
    <t>-1733855496</t>
  </si>
  <si>
    <t>M-070</t>
  </si>
  <si>
    <t>Mulčovací materiál – štěrk</t>
  </si>
  <si>
    <t>2120514048</t>
  </si>
  <si>
    <t>M-080</t>
  </si>
  <si>
    <t>Caryopteris x clandonensis/Perowskia</t>
  </si>
  <si>
    <t>-1303813717</t>
  </si>
  <si>
    <t>M-090</t>
  </si>
  <si>
    <t>Forsythia x intermedia</t>
  </si>
  <si>
    <t>-1014488159</t>
  </si>
  <si>
    <t>M-100</t>
  </si>
  <si>
    <t>Hydrangea paniculata</t>
  </si>
  <si>
    <t>-824222668</t>
  </si>
  <si>
    <t>M-110</t>
  </si>
  <si>
    <t>Kerria japonica ´Pleniflora´/ Deutzia scabra</t>
  </si>
  <si>
    <t>1555919970</t>
  </si>
  <si>
    <t>M-120</t>
  </si>
  <si>
    <t>Kolkwitzia amabilis</t>
  </si>
  <si>
    <t>2063486289</t>
  </si>
  <si>
    <t>M-130</t>
  </si>
  <si>
    <t>Physocarpus opulifolius ´Diabolo´</t>
  </si>
  <si>
    <t>-735254861</t>
  </si>
  <si>
    <t>M-140</t>
  </si>
  <si>
    <t>Prunus laurocerasus</t>
  </si>
  <si>
    <t>2130770611</t>
  </si>
  <si>
    <t>M-150</t>
  </si>
  <si>
    <t>Spiraea japonica</t>
  </si>
  <si>
    <t>-1600991842</t>
  </si>
  <si>
    <t>998231411</t>
  </si>
  <si>
    <t>Ruční přesun hmot pro sadovnické a krajinářské úpravy do 100 m</t>
  </si>
  <si>
    <t>463215287</t>
  </si>
  <si>
    <t>-656616125</t>
  </si>
  <si>
    <t>022 - Elektro - hromosvod</t>
  </si>
  <si>
    <t>210220231</t>
  </si>
  <si>
    <t>jímací tyč do 3m délky na stojanu malého/velkého</t>
  </si>
  <si>
    <t>-1032892006</t>
  </si>
  <si>
    <t>210220302</t>
  </si>
  <si>
    <t>svorky hromosvodové nad 2 šrouby (ST, SJ, SK, SZ, SR01, 02)</t>
  </si>
  <si>
    <t>-1922612946</t>
  </si>
  <si>
    <t>210220372.1</t>
  </si>
  <si>
    <t>krabice se zkušební svorkou</t>
  </si>
  <si>
    <t>-1565502156</t>
  </si>
  <si>
    <t>210220373</t>
  </si>
  <si>
    <t>ochranný úhelník nebo trubka s držáky do dřeva</t>
  </si>
  <si>
    <t>-1560802561</t>
  </si>
  <si>
    <t>1389232993</t>
  </si>
  <si>
    <t>210220431</t>
  </si>
  <si>
    <t>tvarováni mont. dílu - jímače, ochranné trubky, úhelníky</t>
  </si>
  <si>
    <t>-1910843835</t>
  </si>
  <si>
    <t>210220561</t>
  </si>
  <si>
    <t>zemnící svorka</t>
  </si>
  <si>
    <t>1781215476</t>
  </si>
  <si>
    <t>216220102</t>
  </si>
  <si>
    <t>svorkovnice EPS ekvipotencionální s krabicí</t>
  </si>
  <si>
    <t>-336386388</t>
  </si>
  <si>
    <t>210220001</t>
  </si>
  <si>
    <t>uzemnění v zemi pásek FeZn 30x4</t>
  </si>
  <si>
    <t>2066962849</t>
  </si>
  <si>
    <t>210220022</t>
  </si>
  <si>
    <t>uzemnění v zemi FeZn průměru 8-10mm vč. svorek, propojení a izolace spojů</t>
  </si>
  <si>
    <t>-1264072129</t>
  </si>
  <si>
    <t>210220102</t>
  </si>
  <si>
    <t>svodové vodiče FeZn a Al průměru 10mm, Cu průměr 8mm vč. podpěr</t>
  </si>
  <si>
    <t>-1987062448</t>
  </si>
  <si>
    <t>-1718837756</t>
  </si>
  <si>
    <t>-1811623828</t>
  </si>
  <si>
    <t>10.074.580</t>
  </si>
  <si>
    <t>Pásek zemnící pozinkovaný 30x4, celé balení, materiál:FeZn</t>
  </si>
  <si>
    <t>648002822</t>
  </si>
  <si>
    <t>-1174640343</t>
  </si>
  <si>
    <t>10.660.644</t>
  </si>
  <si>
    <t xml:space="preserve">Drát uzemňovací, průměr  8, měkký, s izolací, materiál:AlMgSi/PVC</t>
  </si>
  <si>
    <t>-234267204</t>
  </si>
  <si>
    <t>10.657.911</t>
  </si>
  <si>
    <t>Tyč JR 1, materiál: AlMgSi</t>
  </si>
  <si>
    <t>2015195989</t>
  </si>
  <si>
    <t>10.838.860</t>
  </si>
  <si>
    <t>Podstavec PB 9 betonový L=260mm, materiál:FeZn</t>
  </si>
  <si>
    <t>1472562913</t>
  </si>
  <si>
    <t>10.838.861</t>
  </si>
  <si>
    <t>Podložka pro podstavec PB9, materiál:Pryž</t>
  </si>
  <si>
    <t>564790645</t>
  </si>
  <si>
    <t>10.470.074</t>
  </si>
  <si>
    <t>Antikorozní páska 356100</t>
  </si>
  <si>
    <t>-1527845197</t>
  </si>
  <si>
    <t>10.940.72</t>
  </si>
  <si>
    <t>-2027536938</t>
  </si>
  <si>
    <t>10.046.512</t>
  </si>
  <si>
    <t>Podpěra PV 1P-55 vedení, držák M8, 55mm, materiál:plast</t>
  </si>
  <si>
    <t>-208351021</t>
  </si>
  <si>
    <t>10.046.692</t>
  </si>
  <si>
    <t>Držák DUDa-18 ochranného úhelníku, materiál:FeZn</t>
  </si>
  <si>
    <t>-554136580</t>
  </si>
  <si>
    <t>11.061.331</t>
  </si>
  <si>
    <t>Držák DJDcpp N jímače a trubky, materiál:nerez</t>
  </si>
  <si>
    <t>1632753647</t>
  </si>
  <si>
    <t>132427039</t>
  </si>
  <si>
    <t>1781684850</t>
  </si>
  <si>
    <t>-550573314</t>
  </si>
  <si>
    <t>10.046.740</t>
  </si>
  <si>
    <t>Svorka SR 2b páska-páska, materiál:FeZn</t>
  </si>
  <si>
    <t>1542634431</t>
  </si>
  <si>
    <t>10.061.286</t>
  </si>
  <si>
    <t>Svorka SOc N na okapové žlaby, materiál:nerez</t>
  </si>
  <si>
    <t>425663767</t>
  </si>
  <si>
    <t>10.546.810</t>
  </si>
  <si>
    <t>Svorka SK N V4A křížová, materiál:nerez</t>
  </si>
  <si>
    <t>234687645</t>
  </si>
  <si>
    <t>10.657.912</t>
  </si>
  <si>
    <t>Svorka SJ 1b k jímací tyči, materiál:FeZn</t>
  </si>
  <si>
    <t>2112203240</t>
  </si>
  <si>
    <t>10.470.783</t>
  </si>
  <si>
    <t>Lišta potenciálového vyrovnání 1804 UP</t>
  </si>
  <si>
    <t>1286921222</t>
  </si>
  <si>
    <t>10.578.890</t>
  </si>
  <si>
    <t>Svorkovnice EPS 3 s krytem ekvipotenc.</t>
  </si>
  <si>
    <t>182340814</t>
  </si>
  <si>
    <t>11.385.172</t>
  </si>
  <si>
    <t>Krabice KDZH do země hranatá šedá</t>
  </si>
  <si>
    <t>1706404174</t>
  </si>
  <si>
    <t>-1442728313</t>
  </si>
  <si>
    <t>-1669047452</t>
  </si>
  <si>
    <t>-1412810339</t>
  </si>
  <si>
    <t>-1978575557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</si>
</sst>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31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33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33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ROUND(AG94,0)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41</v>
      </c>
      <c r="E29" s="46"/>
      <c r="F29" s="31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0)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0)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43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0)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0)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0)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45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0)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0)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50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51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52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53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52</v>
      </c>
      <c r="AI60" s="41"/>
      <c r="AJ60" s="41"/>
      <c r="AK60" s="41"/>
      <c r="AL60" s="41"/>
      <c r="AM60" s="63" t="s">
        <v>53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54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55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52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53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52</v>
      </c>
      <c r="AI75" s="41"/>
      <c r="AJ75" s="41"/>
      <c r="AK75" s="41"/>
      <c r="AL75" s="41"/>
      <c r="AM75" s="63" t="s">
        <v>53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56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2024-086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Venkovní odborná učebna a plocha oddychu a relaxace p.č.st.227/8, p.č.3145 v k.ú. Horažďovice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Horažďovice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16. 1. 2025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Střední škola Horažďovice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Ing. Martin Liška</v>
      </c>
      <c r="AN89" s="70"/>
      <c r="AO89" s="70"/>
      <c r="AP89" s="70"/>
      <c r="AQ89" s="39"/>
      <c r="AR89" s="43"/>
      <c r="AS89" s="80" t="s">
        <v>57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34</v>
      </c>
      <c r="AJ90" s="39"/>
      <c r="AK90" s="39"/>
      <c r="AL90" s="39"/>
      <c r="AM90" s="79" t="str">
        <f>IF(E20="","",E20)</f>
        <v>KASTA - kalkulace staveb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58</v>
      </c>
      <c r="D92" s="93"/>
      <c r="E92" s="93"/>
      <c r="F92" s="93"/>
      <c r="G92" s="93"/>
      <c r="H92" s="94"/>
      <c r="I92" s="95" t="s">
        <v>59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60</v>
      </c>
      <c r="AH92" s="93"/>
      <c r="AI92" s="93"/>
      <c r="AJ92" s="93"/>
      <c r="AK92" s="93"/>
      <c r="AL92" s="93"/>
      <c r="AM92" s="93"/>
      <c r="AN92" s="95" t="s">
        <v>61</v>
      </c>
      <c r="AO92" s="93"/>
      <c r="AP92" s="97"/>
      <c r="AQ92" s="98" t="s">
        <v>62</v>
      </c>
      <c r="AR92" s="43"/>
      <c r="AS92" s="99" t="s">
        <v>63</v>
      </c>
      <c r="AT92" s="100" t="s">
        <v>64</v>
      </c>
      <c r="AU92" s="100" t="s">
        <v>65</v>
      </c>
      <c r="AV92" s="100" t="s">
        <v>66</v>
      </c>
      <c r="AW92" s="100" t="s">
        <v>67</v>
      </c>
      <c r="AX92" s="100" t="s">
        <v>68</v>
      </c>
      <c r="AY92" s="100" t="s">
        <v>69</v>
      </c>
      <c r="AZ92" s="100" t="s">
        <v>70</v>
      </c>
      <c r="BA92" s="100" t="s">
        <v>71</v>
      </c>
      <c r="BB92" s="100" t="s">
        <v>72</v>
      </c>
      <c r="BC92" s="100" t="s">
        <v>73</v>
      </c>
      <c r="BD92" s="101" t="s">
        <v>74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75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ROUND(AG95+AG99,0)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ROUND(AS95+AS99,0)</f>
        <v>0</v>
      </c>
      <c r="AT94" s="113">
        <f>ROUND(SUM(AV94:AW94),0)</f>
        <v>0</v>
      </c>
      <c r="AU94" s="114">
        <f>ROUND(AU95+AU99,5)</f>
        <v>0</v>
      </c>
      <c r="AV94" s="113">
        <f>ROUND(AZ94*L29,0)</f>
        <v>0</v>
      </c>
      <c r="AW94" s="113">
        <f>ROUND(BA94*L30,0)</f>
        <v>0</v>
      </c>
      <c r="AX94" s="113">
        <f>ROUND(BB94*L29,0)</f>
        <v>0</v>
      </c>
      <c r="AY94" s="113">
        <f>ROUND(BC94*L30,0)</f>
        <v>0</v>
      </c>
      <c r="AZ94" s="113">
        <f>ROUND(AZ95+AZ99,0)</f>
        <v>0</v>
      </c>
      <c r="BA94" s="113">
        <f>ROUND(BA95+BA99,0)</f>
        <v>0</v>
      </c>
      <c r="BB94" s="113">
        <f>ROUND(BB95+BB99,0)</f>
        <v>0</v>
      </c>
      <c r="BC94" s="113">
        <f>ROUND(BC95+BC99,0)</f>
        <v>0</v>
      </c>
      <c r="BD94" s="115">
        <f>ROUND(BD95+BD99,0)</f>
        <v>0</v>
      </c>
      <c r="BE94" s="6"/>
      <c r="BS94" s="116" t="s">
        <v>76</v>
      </c>
      <c r="BT94" s="116" t="s">
        <v>77</v>
      </c>
      <c r="BU94" s="117" t="s">
        <v>78</v>
      </c>
      <c r="BV94" s="116" t="s">
        <v>79</v>
      </c>
      <c r="BW94" s="116" t="s">
        <v>5</v>
      </c>
      <c r="BX94" s="116" t="s">
        <v>80</v>
      </c>
      <c r="CL94" s="116" t="s">
        <v>1</v>
      </c>
    </row>
    <row r="95" s="7" customFormat="1" ht="16.5" customHeight="1">
      <c r="A95" s="7"/>
      <c r="B95" s="118"/>
      <c r="C95" s="119"/>
      <c r="D95" s="120" t="s">
        <v>81</v>
      </c>
      <c r="E95" s="120"/>
      <c r="F95" s="120"/>
      <c r="G95" s="120"/>
      <c r="H95" s="120"/>
      <c r="I95" s="121"/>
      <c r="J95" s="120" t="s">
        <v>82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ROUND(SUM(AG96:AG98),0)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83</v>
      </c>
      <c r="AR95" s="125"/>
      <c r="AS95" s="126">
        <f>ROUND(SUM(AS96:AS98),0)</f>
        <v>0</v>
      </c>
      <c r="AT95" s="127">
        <f>ROUND(SUM(AV95:AW95),0)</f>
        <v>0</v>
      </c>
      <c r="AU95" s="128">
        <f>ROUND(SUM(AU96:AU98),5)</f>
        <v>0</v>
      </c>
      <c r="AV95" s="127">
        <f>ROUND(AZ95*L29,0)</f>
        <v>0</v>
      </c>
      <c r="AW95" s="127">
        <f>ROUND(BA95*L30,0)</f>
        <v>0</v>
      </c>
      <c r="AX95" s="127">
        <f>ROUND(BB95*L29,0)</f>
        <v>0</v>
      </c>
      <c r="AY95" s="127">
        <f>ROUND(BC95*L30,0)</f>
        <v>0</v>
      </c>
      <c r="AZ95" s="127">
        <f>ROUND(SUM(AZ96:AZ98),0)</f>
        <v>0</v>
      </c>
      <c r="BA95" s="127">
        <f>ROUND(SUM(BA96:BA98),0)</f>
        <v>0</v>
      </c>
      <c r="BB95" s="127">
        <f>ROUND(SUM(BB96:BB98),0)</f>
        <v>0</v>
      </c>
      <c r="BC95" s="127">
        <f>ROUND(SUM(BC96:BC98),0)</f>
        <v>0</v>
      </c>
      <c r="BD95" s="129">
        <f>ROUND(SUM(BD96:BD98),0)</f>
        <v>0</v>
      </c>
      <c r="BE95" s="7"/>
      <c r="BS95" s="130" t="s">
        <v>76</v>
      </c>
      <c r="BT95" s="130" t="s">
        <v>33</v>
      </c>
      <c r="BV95" s="130" t="s">
        <v>79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4" customFormat="1" ht="16.5" customHeight="1">
      <c r="A96" s="131" t="s">
        <v>86</v>
      </c>
      <c r="B96" s="69"/>
      <c r="C96" s="132"/>
      <c r="D96" s="132"/>
      <c r="E96" s="133" t="s">
        <v>81</v>
      </c>
      <c r="F96" s="133"/>
      <c r="G96" s="133"/>
      <c r="H96" s="133"/>
      <c r="I96" s="133"/>
      <c r="J96" s="132"/>
      <c r="K96" s="133" t="s">
        <v>82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'010 - Venkovní učebna'!J30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87</v>
      </c>
      <c r="AR96" s="71"/>
      <c r="AS96" s="136">
        <v>0</v>
      </c>
      <c r="AT96" s="137">
        <f>ROUND(SUM(AV96:AW96),0)</f>
        <v>0</v>
      </c>
      <c r="AU96" s="138">
        <f>'010 - Venkovní učebna'!P145</f>
        <v>0</v>
      </c>
      <c r="AV96" s="137">
        <f>'010 - Venkovní učebna'!J33</f>
        <v>0</v>
      </c>
      <c r="AW96" s="137">
        <f>'010 - Venkovní učebna'!J34</f>
        <v>0</v>
      </c>
      <c r="AX96" s="137">
        <f>'010 - Venkovní učebna'!J35</f>
        <v>0</v>
      </c>
      <c r="AY96" s="137">
        <f>'010 - Venkovní učebna'!J36</f>
        <v>0</v>
      </c>
      <c r="AZ96" s="137">
        <f>'010 - Venkovní učebna'!F33</f>
        <v>0</v>
      </c>
      <c r="BA96" s="137">
        <f>'010 - Venkovní učebna'!F34</f>
        <v>0</v>
      </c>
      <c r="BB96" s="137">
        <f>'010 - Venkovní učebna'!F35</f>
        <v>0</v>
      </c>
      <c r="BC96" s="137">
        <f>'010 - Venkovní učebna'!F36</f>
        <v>0</v>
      </c>
      <c r="BD96" s="139">
        <f>'010 - Venkovní učebna'!F37</f>
        <v>0</v>
      </c>
      <c r="BE96" s="4"/>
      <c r="BT96" s="140" t="s">
        <v>85</v>
      </c>
      <c r="BU96" s="140" t="s">
        <v>88</v>
      </c>
      <c r="BV96" s="140" t="s">
        <v>79</v>
      </c>
      <c r="BW96" s="140" t="s">
        <v>84</v>
      </c>
      <c r="BX96" s="140" t="s">
        <v>5</v>
      </c>
      <c r="CL96" s="140" t="s">
        <v>1</v>
      </c>
      <c r="CM96" s="140" t="s">
        <v>85</v>
      </c>
    </row>
    <row r="97" s="4" customFormat="1" ht="16.5" customHeight="1">
      <c r="A97" s="131" t="s">
        <v>86</v>
      </c>
      <c r="B97" s="69"/>
      <c r="C97" s="132"/>
      <c r="D97" s="132"/>
      <c r="E97" s="133" t="s">
        <v>89</v>
      </c>
      <c r="F97" s="133"/>
      <c r="G97" s="133"/>
      <c r="H97" s="133"/>
      <c r="I97" s="133"/>
      <c r="J97" s="132"/>
      <c r="K97" s="133" t="s">
        <v>90</v>
      </c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4">
        <f>'011 - Zdravotně technické...'!J32</f>
        <v>0</v>
      </c>
      <c r="AH97" s="132"/>
      <c r="AI97" s="132"/>
      <c r="AJ97" s="132"/>
      <c r="AK97" s="132"/>
      <c r="AL97" s="132"/>
      <c r="AM97" s="132"/>
      <c r="AN97" s="134">
        <f>SUM(AG97,AT97)</f>
        <v>0</v>
      </c>
      <c r="AO97" s="132"/>
      <c r="AP97" s="132"/>
      <c r="AQ97" s="135" t="s">
        <v>87</v>
      </c>
      <c r="AR97" s="71"/>
      <c r="AS97" s="136">
        <v>0</v>
      </c>
      <c r="AT97" s="137">
        <f>ROUND(SUM(AV97:AW97),0)</f>
        <v>0</v>
      </c>
      <c r="AU97" s="138">
        <f>'011 - Zdravotně technické...'!P129</f>
        <v>0</v>
      </c>
      <c r="AV97" s="137">
        <f>'011 - Zdravotně technické...'!J35</f>
        <v>0</v>
      </c>
      <c r="AW97" s="137">
        <f>'011 - Zdravotně technické...'!J36</f>
        <v>0</v>
      </c>
      <c r="AX97" s="137">
        <f>'011 - Zdravotně technické...'!J37</f>
        <v>0</v>
      </c>
      <c r="AY97" s="137">
        <f>'011 - Zdravotně technické...'!J38</f>
        <v>0</v>
      </c>
      <c r="AZ97" s="137">
        <f>'011 - Zdravotně technické...'!F35</f>
        <v>0</v>
      </c>
      <c r="BA97" s="137">
        <f>'011 - Zdravotně technické...'!F36</f>
        <v>0</v>
      </c>
      <c r="BB97" s="137">
        <f>'011 - Zdravotně technické...'!F37</f>
        <v>0</v>
      </c>
      <c r="BC97" s="137">
        <f>'011 - Zdravotně technické...'!F38</f>
        <v>0</v>
      </c>
      <c r="BD97" s="139">
        <f>'011 - Zdravotně technické...'!F39</f>
        <v>0</v>
      </c>
      <c r="BE97" s="4"/>
      <c r="BT97" s="140" t="s">
        <v>85</v>
      </c>
      <c r="BV97" s="140" t="s">
        <v>79</v>
      </c>
      <c r="BW97" s="140" t="s">
        <v>91</v>
      </c>
      <c r="BX97" s="140" t="s">
        <v>84</v>
      </c>
      <c r="CL97" s="140" t="s">
        <v>1</v>
      </c>
    </row>
    <row r="98" s="4" customFormat="1" ht="16.5" customHeight="1">
      <c r="A98" s="131" t="s">
        <v>86</v>
      </c>
      <c r="B98" s="69"/>
      <c r="C98" s="132"/>
      <c r="D98" s="132"/>
      <c r="E98" s="133" t="s">
        <v>92</v>
      </c>
      <c r="F98" s="133"/>
      <c r="G98" s="133"/>
      <c r="H98" s="133"/>
      <c r="I98" s="133"/>
      <c r="J98" s="132"/>
      <c r="K98" s="133" t="s">
        <v>93</v>
      </c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4">
        <f>'012 - Elektro'!J32</f>
        <v>0</v>
      </c>
      <c r="AH98" s="132"/>
      <c r="AI98" s="132"/>
      <c r="AJ98" s="132"/>
      <c r="AK98" s="132"/>
      <c r="AL98" s="132"/>
      <c r="AM98" s="132"/>
      <c r="AN98" s="134">
        <f>SUM(AG98,AT98)</f>
        <v>0</v>
      </c>
      <c r="AO98" s="132"/>
      <c r="AP98" s="132"/>
      <c r="AQ98" s="135" t="s">
        <v>87</v>
      </c>
      <c r="AR98" s="71"/>
      <c r="AS98" s="136">
        <v>0</v>
      </c>
      <c r="AT98" s="137">
        <f>ROUND(SUM(AV98:AW98),0)</f>
        <v>0</v>
      </c>
      <c r="AU98" s="138">
        <f>'012 - Elektro'!P145</f>
        <v>0</v>
      </c>
      <c r="AV98" s="137">
        <f>'012 - Elektro'!J35</f>
        <v>0</v>
      </c>
      <c r="AW98" s="137">
        <f>'012 - Elektro'!J36</f>
        <v>0</v>
      </c>
      <c r="AX98" s="137">
        <f>'012 - Elektro'!J37</f>
        <v>0</v>
      </c>
      <c r="AY98" s="137">
        <f>'012 - Elektro'!J38</f>
        <v>0</v>
      </c>
      <c r="AZ98" s="137">
        <f>'012 - Elektro'!F35</f>
        <v>0</v>
      </c>
      <c r="BA98" s="137">
        <f>'012 - Elektro'!F36</f>
        <v>0</v>
      </c>
      <c r="BB98" s="137">
        <f>'012 - Elektro'!F37</f>
        <v>0</v>
      </c>
      <c r="BC98" s="137">
        <f>'012 - Elektro'!F38</f>
        <v>0</v>
      </c>
      <c r="BD98" s="139">
        <f>'012 - Elektro'!F39</f>
        <v>0</v>
      </c>
      <c r="BE98" s="4"/>
      <c r="BT98" s="140" t="s">
        <v>85</v>
      </c>
      <c r="BV98" s="140" t="s">
        <v>79</v>
      </c>
      <c r="BW98" s="140" t="s">
        <v>94</v>
      </c>
      <c r="BX98" s="140" t="s">
        <v>84</v>
      </c>
      <c r="CL98" s="140" t="s">
        <v>1</v>
      </c>
    </row>
    <row r="99" s="7" customFormat="1" ht="16.5" customHeight="1">
      <c r="A99" s="7"/>
      <c r="B99" s="118"/>
      <c r="C99" s="119"/>
      <c r="D99" s="120" t="s">
        <v>95</v>
      </c>
      <c r="E99" s="120"/>
      <c r="F99" s="120"/>
      <c r="G99" s="120"/>
      <c r="H99" s="120"/>
      <c r="I99" s="121"/>
      <c r="J99" s="120" t="s">
        <v>96</v>
      </c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0"/>
      <c r="X99" s="120"/>
      <c r="Y99" s="120"/>
      <c r="Z99" s="120"/>
      <c r="AA99" s="120"/>
      <c r="AB99" s="120"/>
      <c r="AC99" s="120"/>
      <c r="AD99" s="120"/>
      <c r="AE99" s="120"/>
      <c r="AF99" s="120"/>
      <c r="AG99" s="122">
        <f>ROUND(SUM(AG100:AG102),0)</f>
        <v>0</v>
      </c>
      <c r="AH99" s="121"/>
      <c r="AI99" s="121"/>
      <c r="AJ99" s="121"/>
      <c r="AK99" s="121"/>
      <c r="AL99" s="121"/>
      <c r="AM99" s="121"/>
      <c r="AN99" s="123">
        <f>SUM(AG99,AT99)</f>
        <v>0</v>
      </c>
      <c r="AO99" s="121"/>
      <c r="AP99" s="121"/>
      <c r="AQ99" s="124" t="s">
        <v>83</v>
      </c>
      <c r="AR99" s="125"/>
      <c r="AS99" s="126">
        <f>ROUND(SUM(AS100:AS102),0)</f>
        <v>0</v>
      </c>
      <c r="AT99" s="127">
        <f>ROUND(SUM(AV99:AW99),0)</f>
        <v>0</v>
      </c>
      <c r="AU99" s="128">
        <f>ROUND(SUM(AU100:AU102),5)</f>
        <v>0</v>
      </c>
      <c r="AV99" s="127">
        <f>ROUND(AZ99*L29,0)</f>
        <v>0</v>
      </c>
      <c r="AW99" s="127">
        <f>ROUND(BA99*L30,0)</f>
        <v>0</v>
      </c>
      <c r="AX99" s="127">
        <f>ROUND(BB99*L29,0)</f>
        <v>0</v>
      </c>
      <c r="AY99" s="127">
        <f>ROUND(BC99*L30,0)</f>
        <v>0</v>
      </c>
      <c r="AZ99" s="127">
        <f>ROUND(SUM(AZ100:AZ102),0)</f>
        <v>0</v>
      </c>
      <c r="BA99" s="127">
        <f>ROUND(SUM(BA100:BA102),0)</f>
        <v>0</v>
      </c>
      <c r="BB99" s="127">
        <f>ROUND(SUM(BB100:BB102),0)</f>
        <v>0</v>
      </c>
      <c r="BC99" s="127">
        <f>ROUND(SUM(BC100:BC102),0)</f>
        <v>0</v>
      </c>
      <c r="BD99" s="129">
        <f>ROUND(SUM(BD100:BD102),0)</f>
        <v>0</v>
      </c>
      <c r="BE99" s="7"/>
      <c r="BS99" s="130" t="s">
        <v>76</v>
      </c>
      <c r="BT99" s="130" t="s">
        <v>33</v>
      </c>
      <c r="BV99" s="130" t="s">
        <v>79</v>
      </c>
      <c r="BW99" s="130" t="s">
        <v>97</v>
      </c>
      <c r="BX99" s="130" t="s">
        <v>5</v>
      </c>
      <c r="CL99" s="130" t="s">
        <v>1</v>
      </c>
      <c r="CM99" s="130" t="s">
        <v>85</v>
      </c>
    </row>
    <row r="100" s="4" customFormat="1" ht="16.5" customHeight="1">
      <c r="A100" s="131" t="s">
        <v>86</v>
      </c>
      <c r="B100" s="69"/>
      <c r="C100" s="132"/>
      <c r="D100" s="132"/>
      <c r="E100" s="133" t="s">
        <v>95</v>
      </c>
      <c r="F100" s="133"/>
      <c r="G100" s="133"/>
      <c r="H100" s="133"/>
      <c r="I100" s="133"/>
      <c r="J100" s="132"/>
      <c r="K100" s="133" t="s">
        <v>96</v>
      </c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3"/>
      <c r="AF100" s="133"/>
      <c r="AG100" s="134">
        <f>'020 - Plocha oddychu a re...'!J30</f>
        <v>0</v>
      </c>
      <c r="AH100" s="132"/>
      <c r="AI100" s="132"/>
      <c r="AJ100" s="132"/>
      <c r="AK100" s="132"/>
      <c r="AL100" s="132"/>
      <c r="AM100" s="132"/>
      <c r="AN100" s="134">
        <f>SUM(AG100,AT100)</f>
        <v>0</v>
      </c>
      <c r="AO100" s="132"/>
      <c r="AP100" s="132"/>
      <c r="AQ100" s="135" t="s">
        <v>87</v>
      </c>
      <c r="AR100" s="71"/>
      <c r="AS100" s="136">
        <v>0</v>
      </c>
      <c r="AT100" s="137">
        <f>ROUND(SUM(AV100:AW100),0)</f>
        <v>0</v>
      </c>
      <c r="AU100" s="138">
        <f>'020 - Plocha oddychu a re...'!P131</f>
        <v>0</v>
      </c>
      <c r="AV100" s="137">
        <f>'020 - Plocha oddychu a re...'!J33</f>
        <v>0</v>
      </c>
      <c r="AW100" s="137">
        <f>'020 - Plocha oddychu a re...'!J34</f>
        <v>0</v>
      </c>
      <c r="AX100" s="137">
        <f>'020 - Plocha oddychu a re...'!J35</f>
        <v>0</v>
      </c>
      <c r="AY100" s="137">
        <f>'020 - Plocha oddychu a re...'!J36</f>
        <v>0</v>
      </c>
      <c r="AZ100" s="137">
        <f>'020 - Plocha oddychu a re...'!F33</f>
        <v>0</v>
      </c>
      <c r="BA100" s="137">
        <f>'020 - Plocha oddychu a re...'!F34</f>
        <v>0</v>
      </c>
      <c r="BB100" s="137">
        <f>'020 - Plocha oddychu a re...'!F35</f>
        <v>0</v>
      </c>
      <c r="BC100" s="137">
        <f>'020 - Plocha oddychu a re...'!F36</f>
        <v>0</v>
      </c>
      <c r="BD100" s="139">
        <f>'020 - Plocha oddychu a re...'!F37</f>
        <v>0</v>
      </c>
      <c r="BE100" s="4"/>
      <c r="BT100" s="140" t="s">
        <v>85</v>
      </c>
      <c r="BU100" s="140" t="s">
        <v>88</v>
      </c>
      <c r="BV100" s="140" t="s">
        <v>79</v>
      </c>
      <c r="BW100" s="140" t="s">
        <v>97</v>
      </c>
      <c r="BX100" s="140" t="s">
        <v>5</v>
      </c>
      <c r="CL100" s="140" t="s">
        <v>1</v>
      </c>
      <c r="CM100" s="140" t="s">
        <v>85</v>
      </c>
    </row>
    <row r="101" s="4" customFormat="1" ht="16.5" customHeight="1">
      <c r="A101" s="131" t="s">
        <v>86</v>
      </c>
      <c r="B101" s="69"/>
      <c r="C101" s="132"/>
      <c r="D101" s="132"/>
      <c r="E101" s="133" t="s">
        <v>98</v>
      </c>
      <c r="F101" s="133"/>
      <c r="G101" s="133"/>
      <c r="H101" s="133"/>
      <c r="I101" s="133"/>
      <c r="J101" s="132"/>
      <c r="K101" s="133" t="s">
        <v>99</v>
      </c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3"/>
      <c r="AF101" s="133"/>
      <c r="AG101" s="134">
        <f>'021 - Sadové úpravy'!J32</f>
        <v>0</v>
      </c>
      <c r="AH101" s="132"/>
      <c r="AI101" s="132"/>
      <c r="AJ101" s="132"/>
      <c r="AK101" s="132"/>
      <c r="AL101" s="132"/>
      <c r="AM101" s="132"/>
      <c r="AN101" s="134">
        <f>SUM(AG101,AT101)</f>
        <v>0</v>
      </c>
      <c r="AO101" s="132"/>
      <c r="AP101" s="132"/>
      <c r="AQ101" s="135" t="s">
        <v>87</v>
      </c>
      <c r="AR101" s="71"/>
      <c r="AS101" s="136">
        <v>0</v>
      </c>
      <c r="AT101" s="137">
        <f>ROUND(SUM(AV101:AW101),0)</f>
        <v>0</v>
      </c>
      <c r="AU101" s="138">
        <f>'021 - Sadové úpravy'!P127</f>
        <v>0</v>
      </c>
      <c r="AV101" s="137">
        <f>'021 - Sadové úpravy'!J35</f>
        <v>0</v>
      </c>
      <c r="AW101" s="137">
        <f>'021 - Sadové úpravy'!J36</f>
        <v>0</v>
      </c>
      <c r="AX101" s="137">
        <f>'021 - Sadové úpravy'!J37</f>
        <v>0</v>
      </c>
      <c r="AY101" s="137">
        <f>'021 - Sadové úpravy'!J38</f>
        <v>0</v>
      </c>
      <c r="AZ101" s="137">
        <f>'021 - Sadové úpravy'!F35</f>
        <v>0</v>
      </c>
      <c r="BA101" s="137">
        <f>'021 - Sadové úpravy'!F36</f>
        <v>0</v>
      </c>
      <c r="BB101" s="137">
        <f>'021 - Sadové úpravy'!F37</f>
        <v>0</v>
      </c>
      <c r="BC101" s="137">
        <f>'021 - Sadové úpravy'!F38</f>
        <v>0</v>
      </c>
      <c r="BD101" s="139">
        <f>'021 - Sadové úpravy'!F39</f>
        <v>0</v>
      </c>
      <c r="BE101" s="4"/>
      <c r="BT101" s="140" t="s">
        <v>85</v>
      </c>
      <c r="BV101" s="140" t="s">
        <v>79</v>
      </c>
      <c r="BW101" s="140" t="s">
        <v>100</v>
      </c>
      <c r="BX101" s="140" t="s">
        <v>97</v>
      </c>
      <c r="CL101" s="140" t="s">
        <v>1</v>
      </c>
    </row>
    <row r="102" s="4" customFormat="1" ht="16.5" customHeight="1">
      <c r="A102" s="131" t="s">
        <v>86</v>
      </c>
      <c r="B102" s="69"/>
      <c r="C102" s="132"/>
      <c r="D102" s="132"/>
      <c r="E102" s="133" t="s">
        <v>101</v>
      </c>
      <c r="F102" s="133"/>
      <c r="G102" s="133"/>
      <c r="H102" s="133"/>
      <c r="I102" s="133"/>
      <c r="J102" s="132"/>
      <c r="K102" s="133" t="s">
        <v>102</v>
      </c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3"/>
      <c r="AF102" s="133"/>
      <c r="AG102" s="134">
        <f>'022 - Elektro - hromosvod'!J32</f>
        <v>0</v>
      </c>
      <c r="AH102" s="132"/>
      <c r="AI102" s="132"/>
      <c r="AJ102" s="132"/>
      <c r="AK102" s="132"/>
      <c r="AL102" s="132"/>
      <c r="AM102" s="132"/>
      <c r="AN102" s="134">
        <f>SUM(AG102,AT102)</f>
        <v>0</v>
      </c>
      <c r="AO102" s="132"/>
      <c r="AP102" s="132"/>
      <c r="AQ102" s="135" t="s">
        <v>87</v>
      </c>
      <c r="AR102" s="71"/>
      <c r="AS102" s="141">
        <v>0</v>
      </c>
      <c r="AT102" s="142">
        <f>ROUND(SUM(AV102:AW102),0)</f>
        <v>0</v>
      </c>
      <c r="AU102" s="143">
        <f>'022 - Elektro - hromosvod'!P128</f>
        <v>0</v>
      </c>
      <c r="AV102" s="142">
        <f>'022 - Elektro - hromosvod'!J35</f>
        <v>0</v>
      </c>
      <c r="AW102" s="142">
        <f>'022 - Elektro - hromosvod'!J36</f>
        <v>0</v>
      </c>
      <c r="AX102" s="142">
        <f>'022 - Elektro - hromosvod'!J37</f>
        <v>0</v>
      </c>
      <c r="AY102" s="142">
        <f>'022 - Elektro - hromosvod'!J38</f>
        <v>0</v>
      </c>
      <c r="AZ102" s="142">
        <f>'022 - Elektro - hromosvod'!F35</f>
        <v>0</v>
      </c>
      <c r="BA102" s="142">
        <f>'022 - Elektro - hromosvod'!F36</f>
        <v>0</v>
      </c>
      <c r="BB102" s="142">
        <f>'022 - Elektro - hromosvod'!F37</f>
        <v>0</v>
      </c>
      <c r="BC102" s="142">
        <f>'022 - Elektro - hromosvod'!F38</f>
        <v>0</v>
      </c>
      <c r="BD102" s="144">
        <f>'022 - Elektro - hromosvod'!F39</f>
        <v>0</v>
      </c>
      <c r="BE102" s="4"/>
      <c r="BT102" s="140" t="s">
        <v>85</v>
      </c>
      <c r="BV102" s="140" t="s">
        <v>79</v>
      </c>
      <c r="BW102" s="140" t="s">
        <v>103</v>
      </c>
      <c r="BX102" s="140" t="s">
        <v>97</v>
      </c>
      <c r="CL102" s="140" t="s">
        <v>1</v>
      </c>
    </row>
    <row r="103" s="2" customFormat="1" ht="30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39"/>
      <c r="AQ103" s="39"/>
      <c r="AR103" s="43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  <c r="AA104" s="66"/>
      <c r="AB104" s="66"/>
      <c r="AC104" s="66"/>
      <c r="AD104" s="66"/>
      <c r="AE104" s="66"/>
      <c r="AF104" s="66"/>
      <c r="AG104" s="66"/>
      <c r="AH104" s="66"/>
      <c r="AI104" s="66"/>
      <c r="AJ104" s="66"/>
      <c r="AK104" s="66"/>
      <c r="AL104" s="66"/>
      <c r="AM104" s="66"/>
      <c r="AN104" s="66"/>
      <c r="AO104" s="66"/>
      <c r="AP104" s="66"/>
      <c r="AQ104" s="66"/>
      <c r="AR104" s="43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</row>
  </sheetData>
  <sheetProtection sheet="1" formatColumns="0" formatRows="0" objects="1" scenarios="1" spinCount="100000" saltValue="TVQZ2LbRh989RZllD6T6eJYcQEbGKaXXXOct9V6PemQ/bSMjzfqOH9GZbwe7oZhsZ/7eV+WLHmrXcp5vaCfoWg==" hashValue="MPuFlIowKIJz+97ZV5/ezLFw5LauYfkhPtlQrJvONRtmCTz9X3q3vn746gIkFYzlUUcZtC2yAowzj0u5jbKhfQ==" algorithmName="SHA-512" password="F695"/>
  <mergeCells count="70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N102:AP102"/>
    <mergeCell ref="AG102:AM102"/>
    <mergeCell ref="E102:I102"/>
    <mergeCell ref="K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10 - Venkovní učebna'!C2" display="/"/>
    <hyperlink ref="A97" location="'011 - Zdravotně technické...'!C2" display="/"/>
    <hyperlink ref="A98" location="'012 - Elektro'!C2" display="/"/>
    <hyperlink ref="A100" location="'020 - Plocha oddychu a re...'!C2" display="/"/>
    <hyperlink ref="A101" location="'021 - Sadové úpravy'!C2" display="/"/>
    <hyperlink ref="A102" location="'022 - Elektro - hromosvod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104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26.25" customHeight="1">
      <c r="B7" s="19"/>
      <c r="E7" s="150" t="str">
        <f>'Rekapitulace stavby'!K6</f>
        <v>Venkovní odborná učebna a plocha oddychu a relaxace p.č.st.227/8, p.č.3145 v k.ú. Horažďovice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105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106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20</v>
      </c>
      <c r="E12" s="37"/>
      <c r="F12" s="140" t="s">
        <v>21</v>
      </c>
      <c r="G12" s="37"/>
      <c r="H12" s="37"/>
      <c r="I12" s="149" t="s">
        <v>22</v>
      </c>
      <c r="J12" s="152" t="str">
        <f>'Rekapitulace stavby'!AN8</f>
        <v>16. 1. 2025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">
        <v>26</v>
      </c>
      <c r="F15" s="37"/>
      <c r="G15" s="37"/>
      <c r="H15" s="37"/>
      <c r="I15" s="149" t="s">
        <v>27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28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30</v>
      </c>
      <c r="E20" s="37"/>
      <c r="F20" s="37"/>
      <c r="G20" s="37"/>
      <c r="H20" s="37"/>
      <c r="I20" s="149" t="s">
        <v>25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32</v>
      </c>
      <c r="F21" s="37"/>
      <c r="G21" s="37"/>
      <c r="H21" s="37"/>
      <c r="I21" s="149" t="s">
        <v>27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34</v>
      </c>
      <c r="E23" s="37"/>
      <c r="F23" s="37"/>
      <c r="G23" s="37"/>
      <c r="H23" s="37"/>
      <c r="I23" s="149" t="s">
        <v>25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35</v>
      </c>
      <c r="F24" s="37"/>
      <c r="G24" s="37"/>
      <c r="H24" s="37"/>
      <c r="I24" s="149" t="s">
        <v>27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37</v>
      </c>
      <c r="E30" s="37"/>
      <c r="F30" s="37"/>
      <c r="G30" s="37"/>
      <c r="H30" s="37"/>
      <c r="I30" s="37"/>
      <c r="J30" s="159">
        <f>ROUND(J145,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39</v>
      </c>
      <c r="G32" s="37"/>
      <c r="H32" s="37"/>
      <c r="I32" s="160" t="s">
        <v>38</v>
      </c>
      <c r="J32" s="160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41</v>
      </c>
      <c r="E33" s="149" t="s">
        <v>42</v>
      </c>
      <c r="F33" s="162">
        <f>ROUND((SUM(BE145:BE787)),  0)</f>
        <v>0</v>
      </c>
      <c r="G33" s="37"/>
      <c r="H33" s="37"/>
      <c r="I33" s="163">
        <v>0.20999999999999999</v>
      </c>
      <c r="J33" s="162">
        <f>ROUND(((SUM(BE145:BE787))*I33),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43</v>
      </c>
      <c r="F34" s="162">
        <f>ROUND((SUM(BF145:BF787)),  0)</f>
        <v>0</v>
      </c>
      <c r="G34" s="37"/>
      <c r="H34" s="37"/>
      <c r="I34" s="163">
        <v>0.12</v>
      </c>
      <c r="J34" s="162">
        <f>ROUND(((SUM(BF145:BF787))*I34),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44</v>
      </c>
      <c r="F35" s="162">
        <f>ROUND((SUM(BG145:BG787)),  0)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45</v>
      </c>
      <c r="F36" s="162">
        <f>ROUND((SUM(BH145:BH787)),  0)</f>
        <v>0</v>
      </c>
      <c r="G36" s="37"/>
      <c r="H36" s="37"/>
      <c r="I36" s="163">
        <v>0.12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ROUND((SUM(BI145:BI787)),  0)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47</v>
      </c>
      <c r="E39" s="166"/>
      <c r="F39" s="166"/>
      <c r="G39" s="167" t="s">
        <v>48</v>
      </c>
      <c r="H39" s="168" t="s">
        <v>49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50</v>
      </c>
      <c r="E50" s="172"/>
      <c r="F50" s="172"/>
      <c r="G50" s="171" t="s">
        <v>51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4"/>
      <c r="J61" s="176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54</v>
      </c>
      <c r="E65" s="177"/>
      <c r="F65" s="177"/>
      <c r="G65" s="171" t="s">
        <v>55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4"/>
      <c r="J76" s="176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82" t="str">
        <f>E7</f>
        <v>Venkovní odborná učebna a plocha oddychu a relaxace p.č.st.227/8, p.č.3145 v k.ú. Horažďovice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010 - Venkovní učebna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Horažďovice</v>
      </c>
      <c r="G89" s="39"/>
      <c r="H89" s="39"/>
      <c r="I89" s="31" t="s">
        <v>22</v>
      </c>
      <c r="J89" s="78" t="str">
        <f>IF(J12="","",J12)</f>
        <v>16. 1. 2025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Střední škola Horažďovice</v>
      </c>
      <c r="G91" s="39"/>
      <c r="H91" s="39"/>
      <c r="I91" s="31" t="s">
        <v>30</v>
      </c>
      <c r="J91" s="35" t="str">
        <f>E21</f>
        <v>Ing. Martin Liška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5.6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KASTA - kalkulace staveb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108</v>
      </c>
      <c r="D94" s="184"/>
      <c r="E94" s="184"/>
      <c r="F94" s="184"/>
      <c r="G94" s="184"/>
      <c r="H94" s="184"/>
      <c r="I94" s="184"/>
      <c r="J94" s="185" t="s">
        <v>109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110</v>
      </c>
      <c r="D96" s="39"/>
      <c r="E96" s="39"/>
      <c r="F96" s="39"/>
      <c r="G96" s="39"/>
      <c r="H96" s="39"/>
      <c r="I96" s="39"/>
      <c r="J96" s="109">
        <f>J145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111</v>
      </c>
    </row>
    <row r="97" s="9" customFormat="1" ht="24.96" customHeight="1">
      <c r="A97" s="9"/>
      <c r="B97" s="187"/>
      <c r="C97" s="188"/>
      <c r="D97" s="189" t="s">
        <v>112</v>
      </c>
      <c r="E97" s="190"/>
      <c r="F97" s="190"/>
      <c r="G97" s="190"/>
      <c r="H97" s="190"/>
      <c r="I97" s="190"/>
      <c r="J97" s="191">
        <f>J146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113</v>
      </c>
      <c r="E98" s="195"/>
      <c r="F98" s="195"/>
      <c r="G98" s="195"/>
      <c r="H98" s="195"/>
      <c r="I98" s="195"/>
      <c r="J98" s="196">
        <f>J147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32"/>
      <c r="D99" s="194" t="s">
        <v>114</v>
      </c>
      <c r="E99" s="195"/>
      <c r="F99" s="195"/>
      <c r="G99" s="195"/>
      <c r="H99" s="195"/>
      <c r="I99" s="195"/>
      <c r="J99" s="196">
        <f>J203</f>
        <v>0</v>
      </c>
      <c r="K99" s="132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32"/>
      <c r="D100" s="194" t="s">
        <v>115</v>
      </c>
      <c r="E100" s="195"/>
      <c r="F100" s="195"/>
      <c r="G100" s="195"/>
      <c r="H100" s="195"/>
      <c r="I100" s="195"/>
      <c r="J100" s="196">
        <f>J255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116</v>
      </c>
      <c r="E101" s="195"/>
      <c r="F101" s="195"/>
      <c r="G101" s="195"/>
      <c r="H101" s="195"/>
      <c r="I101" s="195"/>
      <c r="J101" s="196">
        <f>J279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117</v>
      </c>
      <c r="E102" s="195"/>
      <c r="F102" s="195"/>
      <c r="G102" s="195"/>
      <c r="H102" s="195"/>
      <c r="I102" s="195"/>
      <c r="J102" s="196">
        <f>J316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118</v>
      </c>
      <c r="E103" s="195"/>
      <c r="F103" s="195"/>
      <c r="G103" s="195"/>
      <c r="H103" s="195"/>
      <c r="I103" s="195"/>
      <c r="J103" s="196">
        <f>J342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119</v>
      </c>
      <c r="E104" s="195"/>
      <c r="F104" s="195"/>
      <c r="G104" s="195"/>
      <c r="H104" s="195"/>
      <c r="I104" s="195"/>
      <c r="J104" s="196">
        <f>J430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120</v>
      </c>
      <c r="E105" s="195"/>
      <c r="F105" s="195"/>
      <c r="G105" s="195"/>
      <c r="H105" s="195"/>
      <c r="I105" s="195"/>
      <c r="J105" s="196">
        <f>J458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121</v>
      </c>
      <c r="E106" s="195"/>
      <c r="F106" s="195"/>
      <c r="G106" s="195"/>
      <c r="H106" s="195"/>
      <c r="I106" s="195"/>
      <c r="J106" s="196">
        <f>J512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122</v>
      </c>
      <c r="E107" s="195"/>
      <c r="F107" s="195"/>
      <c r="G107" s="195"/>
      <c r="H107" s="195"/>
      <c r="I107" s="195"/>
      <c r="J107" s="196">
        <f>J518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7"/>
      <c r="C108" s="188"/>
      <c r="D108" s="189" t="s">
        <v>123</v>
      </c>
      <c r="E108" s="190"/>
      <c r="F108" s="190"/>
      <c r="G108" s="190"/>
      <c r="H108" s="190"/>
      <c r="I108" s="190"/>
      <c r="J108" s="191">
        <f>J520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3"/>
      <c r="C109" s="132"/>
      <c r="D109" s="194" t="s">
        <v>124</v>
      </c>
      <c r="E109" s="195"/>
      <c r="F109" s="195"/>
      <c r="G109" s="195"/>
      <c r="H109" s="195"/>
      <c r="I109" s="195"/>
      <c r="J109" s="196">
        <f>J521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3"/>
      <c r="C110" s="132"/>
      <c r="D110" s="194" t="s">
        <v>125</v>
      </c>
      <c r="E110" s="195"/>
      <c r="F110" s="195"/>
      <c r="G110" s="195"/>
      <c r="H110" s="195"/>
      <c r="I110" s="195"/>
      <c r="J110" s="196">
        <f>J559</f>
        <v>0</v>
      </c>
      <c r="K110" s="132"/>
      <c r="L110" s="19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3"/>
      <c r="C111" s="132"/>
      <c r="D111" s="194" t="s">
        <v>126</v>
      </c>
      <c r="E111" s="195"/>
      <c r="F111" s="195"/>
      <c r="G111" s="195"/>
      <c r="H111" s="195"/>
      <c r="I111" s="195"/>
      <c r="J111" s="196">
        <f>J630</f>
        <v>0</v>
      </c>
      <c r="K111" s="132"/>
      <c r="L111" s="19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3"/>
      <c r="C112" s="132"/>
      <c r="D112" s="194" t="s">
        <v>127</v>
      </c>
      <c r="E112" s="195"/>
      <c r="F112" s="195"/>
      <c r="G112" s="195"/>
      <c r="H112" s="195"/>
      <c r="I112" s="195"/>
      <c r="J112" s="196">
        <f>J649</f>
        <v>0</v>
      </c>
      <c r="K112" s="132"/>
      <c r="L112" s="19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3"/>
      <c r="C113" s="132"/>
      <c r="D113" s="194" t="s">
        <v>128</v>
      </c>
      <c r="E113" s="195"/>
      <c r="F113" s="195"/>
      <c r="G113" s="195"/>
      <c r="H113" s="195"/>
      <c r="I113" s="195"/>
      <c r="J113" s="196">
        <f>J652</f>
        <v>0</v>
      </c>
      <c r="K113" s="132"/>
      <c r="L113" s="19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3"/>
      <c r="C114" s="132"/>
      <c r="D114" s="194" t="s">
        <v>129</v>
      </c>
      <c r="E114" s="195"/>
      <c r="F114" s="195"/>
      <c r="G114" s="195"/>
      <c r="H114" s="195"/>
      <c r="I114" s="195"/>
      <c r="J114" s="196">
        <f>J659</f>
        <v>0</v>
      </c>
      <c r="K114" s="132"/>
      <c r="L114" s="19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3"/>
      <c r="C115" s="132"/>
      <c r="D115" s="194" t="s">
        <v>130</v>
      </c>
      <c r="E115" s="195"/>
      <c r="F115" s="195"/>
      <c r="G115" s="195"/>
      <c r="H115" s="195"/>
      <c r="I115" s="195"/>
      <c r="J115" s="196">
        <f>J668</f>
        <v>0</v>
      </c>
      <c r="K115" s="132"/>
      <c r="L115" s="19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3"/>
      <c r="C116" s="132"/>
      <c r="D116" s="194" t="s">
        <v>131</v>
      </c>
      <c r="E116" s="195"/>
      <c r="F116" s="195"/>
      <c r="G116" s="195"/>
      <c r="H116" s="195"/>
      <c r="I116" s="195"/>
      <c r="J116" s="196">
        <f>J679</f>
        <v>0</v>
      </c>
      <c r="K116" s="132"/>
      <c r="L116" s="19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3"/>
      <c r="C117" s="132"/>
      <c r="D117" s="194" t="s">
        <v>132</v>
      </c>
      <c r="E117" s="195"/>
      <c r="F117" s="195"/>
      <c r="G117" s="195"/>
      <c r="H117" s="195"/>
      <c r="I117" s="195"/>
      <c r="J117" s="196">
        <f>J693</f>
        <v>0</v>
      </c>
      <c r="K117" s="132"/>
      <c r="L117" s="19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3"/>
      <c r="C118" s="132"/>
      <c r="D118" s="194" t="s">
        <v>133</v>
      </c>
      <c r="E118" s="195"/>
      <c r="F118" s="195"/>
      <c r="G118" s="195"/>
      <c r="H118" s="195"/>
      <c r="I118" s="195"/>
      <c r="J118" s="196">
        <f>J700</f>
        <v>0</v>
      </c>
      <c r="K118" s="132"/>
      <c r="L118" s="19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3"/>
      <c r="C119" s="132"/>
      <c r="D119" s="194" t="s">
        <v>134</v>
      </c>
      <c r="E119" s="195"/>
      <c r="F119" s="195"/>
      <c r="G119" s="195"/>
      <c r="H119" s="195"/>
      <c r="I119" s="195"/>
      <c r="J119" s="196">
        <f>J716</f>
        <v>0</v>
      </c>
      <c r="K119" s="132"/>
      <c r="L119" s="19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3"/>
      <c r="C120" s="132"/>
      <c r="D120" s="194" t="s">
        <v>135</v>
      </c>
      <c r="E120" s="195"/>
      <c r="F120" s="195"/>
      <c r="G120" s="195"/>
      <c r="H120" s="195"/>
      <c r="I120" s="195"/>
      <c r="J120" s="196">
        <f>J745</f>
        <v>0</v>
      </c>
      <c r="K120" s="132"/>
      <c r="L120" s="19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93"/>
      <c r="C121" s="132"/>
      <c r="D121" s="194" t="s">
        <v>136</v>
      </c>
      <c r="E121" s="195"/>
      <c r="F121" s="195"/>
      <c r="G121" s="195"/>
      <c r="H121" s="195"/>
      <c r="I121" s="195"/>
      <c r="J121" s="196">
        <f>J764</f>
        <v>0</v>
      </c>
      <c r="K121" s="132"/>
      <c r="L121" s="19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93"/>
      <c r="C122" s="132"/>
      <c r="D122" s="194" t="s">
        <v>137</v>
      </c>
      <c r="E122" s="195"/>
      <c r="F122" s="195"/>
      <c r="G122" s="195"/>
      <c r="H122" s="195"/>
      <c r="I122" s="195"/>
      <c r="J122" s="196">
        <f>J775</f>
        <v>0</v>
      </c>
      <c r="K122" s="132"/>
      <c r="L122" s="197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9" customFormat="1" ht="24.96" customHeight="1">
      <c r="A123" s="9"/>
      <c r="B123" s="187"/>
      <c r="C123" s="188"/>
      <c r="D123" s="189" t="s">
        <v>138</v>
      </c>
      <c r="E123" s="190"/>
      <c r="F123" s="190"/>
      <c r="G123" s="190"/>
      <c r="H123" s="190"/>
      <c r="I123" s="190"/>
      <c r="J123" s="191">
        <f>J781</f>
        <v>0</v>
      </c>
      <c r="K123" s="188"/>
      <c r="L123" s="192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10" customFormat="1" ht="19.92" customHeight="1">
      <c r="A124" s="10"/>
      <c r="B124" s="193"/>
      <c r="C124" s="132"/>
      <c r="D124" s="194" t="s">
        <v>139</v>
      </c>
      <c r="E124" s="195"/>
      <c r="F124" s="195"/>
      <c r="G124" s="195"/>
      <c r="H124" s="195"/>
      <c r="I124" s="195"/>
      <c r="J124" s="196">
        <f>J782</f>
        <v>0</v>
      </c>
      <c r="K124" s="132"/>
      <c r="L124" s="197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93"/>
      <c r="C125" s="132"/>
      <c r="D125" s="194" t="s">
        <v>140</v>
      </c>
      <c r="E125" s="195"/>
      <c r="F125" s="195"/>
      <c r="G125" s="195"/>
      <c r="H125" s="195"/>
      <c r="I125" s="195"/>
      <c r="J125" s="196">
        <f>J786</f>
        <v>0</v>
      </c>
      <c r="K125" s="132"/>
      <c r="L125" s="197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2" customFormat="1" ht="21.84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65"/>
      <c r="C127" s="66"/>
      <c r="D127" s="66"/>
      <c r="E127" s="66"/>
      <c r="F127" s="66"/>
      <c r="G127" s="66"/>
      <c r="H127" s="66"/>
      <c r="I127" s="66"/>
      <c r="J127" s="66"/>
      <c r="K127" s="66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31" s="2" customFormat="1" ht="6.96" customHeight="1">
      <c r="A131" s="37"/>
      <c r="B131" s="67"/>
      <c r="C131" s="68"/>
      <c r="D131" s="68"/>
      <c r="E131" s="68"/>
      <c r="F131" s="68"/>
      <c r="G131" s="68"/>
      <c r="H131" s="68"/>
      <c r="I131" s="68"/>
      <c r="J131" s="68"/>
      <c r="K131" s="68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24.96" customHeight="1">
      <c r="A132" s="37"/>
      <c r="B132" s="38"/>
      <c r="C132" s="22" t="s">
        <v>141</v>
      </c>
      <c r="D132" s="39"/>
      <c r="E132" s="39"/>
      <c r="F132" s="39"/>
      <c r="G132" s="39"/>
      <c r="H132" s="39"/>
      <c r="I132" s="39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6.96" customHeight="1">
      <c r="A133" s="37"/>
      <c r="B133" s="38"/>
      <c r="C133" s="39"/>
      <c r="D133" s="39"/>
      <c r="E133" s="39"/>
      <c r="F133" s="39"/>
      <c r="G133" s="39"/>
      <c r="H133" s="39"/>
      <c r="I133" s="39"/>
      <c r="J133" s="39"/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2" customHeight="1">
      <c r="A134" s="37"/>
      <c r="B134" s="38"/>
      <c r="C134" s="31" t="s">
        <v>16</v>
      </c>
      <c r="D134" s="39"/>
      <c r="E134" s="39"/>
      <c r="F134" s="39"/>
      <c r="G134" s="39"/>
      <c r="H134" s="39"/>
      <c r="I134" s="39"/>
      <c r="J134" s="39"/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26.25" customHeight="1">
      <c r="A135" s="37"/>
      <c r="B135" s="38"/>
      <c r="C135" s="39"/>
      <c r="D135" s="39"/>
      <c r="E135" s="182" t="str">
        <f>E7</f>
        <v>Venkovní odborná učebna a plocha oddychu a relaxace p.č.st.227/8, p.č.3145 v k.ú. Horažďovice</v>
      </c>
      <c r="F135" s="31"/>
      <c r="G135" s="31"/>
      <c r="H135" s="31"/>
      <c r="I135" s="39"/>
      <c r="J135" s="39"/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12" customHeight="1">
      <c r="A136" s="37"/>
      <c r="B136" s="38"/>
      <c r="C136" s="31" t="s">
        <v>105</v>
      </c>
      <c r="D136" s="39"/>
      <c r="E136" s="39"/>
      <c r="F136" s="39"/>
      <c r="G136" s="39"/>
      <c r="H136" s="39"/>
      <c r="I136" s="39"/>
      <c r="J136" s="39"/>
      <c r="K136" s="39"/>
      <c r="L136" s="62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16.5" customHeight="1">
      <c r="A137" s="37"/>
      <c r="B137" s="38"/>
      <c r="C137" s="39"/>
      <c r="D137" s="39"/>
      <c r="E137" s="75" t="str">
        <f>E9</f>
        <v>010 - Venkovní učebna</v>
      </c>
      <c r="F137" s="39"/>
      <c r="G137" s="39"/>
      <c r="H137" s="39"/>
      <c r="I137" s="39"/>
      <c r="J137" s="39"/>
      <c r="K137" s="39"/>
      <c r="L137" s="62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6.96" customHeight="1">
      <c r="A138" s="37"/>
      <c r="B138" s="38"/>
      <c r="C138" s="39"/>
      <c r="D138" s="39"/>
      <c r="E138" s="39"/>
      <c r="F138" s="39"/>
      <c r="G138" s="39"/>
      <c r="H138" s="39"/>
      <c r="I138" s="39"/>
      <c r="J138" s="39"/>
      <c r="K138" s="39"/>
      <c r="L138" s="62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2" customFormat="1" ht="12" customHeight="1">
      <c r="A139" s="37"/>
      <c r="B139" s="38"/>
      <c r="C139" s="31" t="s">
        <v>20</v>
      </c>
      <c r="D139" s="39"/>
      <c r="E139" s="39"/>
      <c r="F139" s="26" t="str">
        <f>F12</f>
        <v>Horažďovice</v>
      </c>
      <c r="G139" s="39"/>
      <c r="H139" s="39"/>
      <c r="I139" s="31" t="s">
        <v>22</v>
      </c>
      <c r="J139" s="78" t="str">
        <f>IF(J12="","",J12)</f>
        <v>16. 1. 2025</v>
      </c>
      <c r="K139" s="39"/>
      <c r="L139" s="62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2" customFormat="1" ht="6.96" customHeight="1">
      <c r="A140" s="37"/>
      <c r="B140" s="38"/>
      <c r="C140" s="39"/>
      <c r="D140" s="39"/>
      <c r="E140" s="39"/>
      <c r="F140" s="39"/>
      <c r="G140" s="39"/>
      <c r="H140" s="39"/>
      <c r="I140" s="39"/>
      <c r="J140" s="39"/>
      <c r="K140" s="39"/>
      <c r="L140" s="62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  <row r="141" s="2" customFormat="1" ht="15.15" customHeight="1">
      <c r="A141" s="37"/>
      <c r="B141" s="38"/>
      <c r="C141" s="31" t="s">
        <v>24</v>
      </c>
      <c r="D141" s="39"/>
      <c r="E141" s="39"/>
      <c r="F141" s="26" t="str">
        <f>E15</f>
        <v>Střední škola Horažďovice</v>
      </c>
      <c r="G141" s="39"/>
      <c r="H141" s="39"/>
      <c r="I141" s="31" t="s">
        <v>30</v>
      </c>
      <c r="J141" s="35" t="str">
        <f>E21</f>
        <v>Ing. Martin Liška</v>
      </c>
      <c r="K141" s="39"/>
      <c r="L141" s="62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  <row r="142" s="2" customFormat="1" ht="25.65" customHeight="1">
      <c r="A142" s="37"/>
      <c r="B142" s="38"/>
      <c r="C142" s="31" t="s">
        <v>28</v>
      </c>
      <c r="D142" s="39"/>
      <c r="E142" s="39"/>
      <c r="F142" s="26" t="str">
        <f>IF(E18="","",E18)</f>
        <v>Vyplň údaj</v>
      </c>
      <c r="G142" s="39"/>
      <c r="H142" s="39"/>
      <c r="I142" s="31" t="s">
        <v>34</v>
      </c>
      <c r="J142" s="35" t="str">
        <f>E24</f>
        <v>KASTA - kalkulace staveb</v>
      </c>
      <c r="K142" s="39"/>
      <c r="L142" s="62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  <row r="143" s="2" customFormat="1" ht="10.32" customHeight="1">
      <c r="A143" s="37"/>
      <c r="B143" s="38"/>
      <c r="C143" s="39"/>
      <c r="D143" s="39"/>
      <c r="E143" s="39"/>
      <c r="F143" s="39"/>
      <c r="G143" s="39"/>
      <c r="H143" s="39"/>
      <c r="I143" s="39"/>
      <c r="J143" s="39"/>
      <c r="K143" s="39"/>
      <c r="L143" s="62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  <row r="144" s="11" customFormat="1" ht="29.28" customHeight="1">
      <c r="A144" s="198"/>
      <c r="B144" s="199"/>
      <c r="C144" s="200" t="s">
        <v>142</v>
      </c>
      <c r="D144" s="201" t="s">
        <v>62</v>
      </c>
      <c r="E144" s="201" t="s">
        <v>58</v>
      </c>
      <c r="F144" s="201" t="s">
        <v>59</v>
      </c>
      <c r="G144" s="201" t="s">
        <v>143</v>
      </c>
      <c r="H144" s="201" t="s">
        <v>144</v>
      </c>
      <c r="I144" s="201" t="s">
        <v>145</v>
      </c>
      <c r="J144" s="202" t="s">
        <v>109</v>
      </c>
      <c r="K144" s="203" t="s">
        <v>146</v>
      </c>
      <c r="L144" s="204"/>
      <c r="M144" s="99" t="s">
        <v>1</v>
      </c>
      <c r="N144" s="100" t="s">
        <v>41</v>
      </c>
      <c r="O144" s="100" t="s">
        <v>147</v>
      </c>
      <c r="P144" s="100" t="s">
        <v>148</v>
      </c>
      <c r="Q144" s="100" t="s">
        <v>149</v>
      </c>
      <c r="R144" s="100" t="s">
        <v>150</v>
      </c>
      <c r="S144" s="100" t="s">
        <v>151</v>
      </c>
      <c r="T144" s="101" t="s">
        <v>152</v>
      </c>
      <c r="U144" s="198"/>
      <c r="V144" s="198"/>
      <c r="W144" s="198"/>
      <c r="X144" s="198"/>
      <c r="Y144" s="198"/>
      <c r="Z144" s="198"/>
      <c r="AA144" s="198"/>
      <c r="AB144" s="198"/>
      <c r="AC144" s="198"/>
      <c r="AD144" s="198"/>
      <c r="AE144" s="198"/>
    </row>
    <row r="145" s="2" customFormat="1" ht="22.8" customHeight="1">
      <c r="A145" s="37"/>
      <c r="B145" s="38"/>
      <c r="C145" s="106" t="s">
        <v>153</v>
      </c>
      <c r="D145" s="39"/>
      <c r="E145" s="39"/>
      <c r="F145" s="39"/>
      <c r="G145" s="39"/>
      <c r="H145" s="39"/>
      <c r="I145" s="39"/>
      <c r="J145" s="205">
        <f>BK145</f>
        <v>0</v>
      </c>
      <c r="K145" s="39"/>
      <c r="L145" s="43"/>
      <c r="M145" s="102"/>
      <c r="N145" s="206"/>
      <c r="O145" s="103"/>
      <c r="P145" s="207">
        <f>P146+P520+P781</f>
        <v>0</v>
      </c>
      <c r="Q145" s="103"/>
      <c r="R145" s="207">
        <f>R146+R520+R781</f>
        <v>261.26743230000005</v>
      </c>
      <c r="S145" s="103"/>
      <c r="T145" s="208">
        <f>T146+T520+T781</f>
        <v>10.745771959999999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76</v>
      </c>
      <c r="AU145" s="16" t="s">
        <v>111</v>
      </c>
      <c r="BK145" s="209">
        <f>BK146+BK520+BK781</f>
        <v>0</v>
      </c>
    </row>
    <row r="146" s="12" customFormat="1" ht="25.92" customHeight="1">
      <c r="A146" s="12"/>
      <c r="B146" s="210"/>
      <c r="C146" s="211"/>
      <c r="D146" s="212" t="s">
        <v>76</v>
      </c>
      <c r="E146" s="213" t="s">
        <v>154</v>
      </c>
      <c r="F146" s="213" t="s">
        <v>155</v>
      </c>
      <c r="G146" s="211"/>
      <c r="H146" s="211"/>
      <c r="I146" s="214"/>
      <c r="J146" s="215">
        <f>BK146</f>
        <v>0</v>
      </c>
      <c r="K146" s="211"/>
      <c r="L146" s="216"/>
      <c r="M146" s="217"/>
      <c r="N146" s="218"/>
      <c r="O146" s="218"/>
      <c r="P146" s="219">
        <f>P147+P203+P255+P279+P316+P342+P430+P458+P512+P518</f>
        <v>0</v>
      </c>
      <c r="Q146" s="218"/>
      <c r="R146" s="219">
        <f>R147+R203+R255+R279+R316+R342+R430+R458+R512+R518</f>
        <v>238.95710690000004</v>
      </c>
      <c r="S146" s="218"/>
      <c r="T146" s="220">
        <f>T147+T203+T255+T279+T316+T342+T430+T458+T512+T518</f>
        <v>10.59384596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1" t="s">
        <v>33</v>
      </c>
      <c r="AT146" s="222" t="s">
        <v>76</v>
      </c>
      <c r="AU146" s="222" t="s">
        <v>77</v>
      </c>
      <c r="AY146" s="221" t="s">
        <v>156</v>
      </c>
      <c r="BK146" s="223">
        <f>BK147+BK203+BK255+BK279+BK316+BK342+BK430+BK458+BK512+BK518</f>
        <v>0</v>
      </c>
    </row>
    <row r="147" s="12" customFormat="1" ht="22.8" customHeight="1">
      <c r="A147" s="12"/>
      <c r="B147" s="210"/>
      <c r="C147" s="211"/>
      <c r="D147" s="212" t="s">
        <v>76</v>
      </c>
      <c r="E147" s="224" t="s">
        <v>33</v>
      </c>
      <c r="F147" s="224" t="s">
        <v>157</v>
      </c>
      <c r="G147" s="211"/>
      <c r="H147" s="211"/>
      <c r="I147" s="214"/>
      <c r="J147" s="225">
        <f>BK147</f>
        <v>0</v>
      </c>
      <c r="K147" s="211"/>
      <c r="L147" s="216"/>
      <c r="M147" s="217"/>
      <c r="N147" s="218"/>
      <c r="O147" s="218"/>
      <c r="P147" s="219">
        <f>SUM(P148:P202)</f>
        <v>0</v>
      </c>
      <c r="Q147" s="218"/>
      <c r="R147" s="219">
        <f>SUM(R148:R202)</f>
        <v>18.82</v>
      </c>
      <c r="S147" s="218"/>
      <c r="T147" s="220">
        <f>SUM(T148:T202)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1" t="s">
        <v>33</v>
      </c>
      <c r="AT147" s="222" t="s">
        <v>76</v>
      </c>
      <c r="AU147" s="222" t="s">
        <v>33</v>
      </c>
      <c r="AY147" s="221" t="s">
        <v>156</v>
      </c>
      <c r="BK147" s="223">
        <f>SUM(BK148:BK202)</f>
        <v>0</v>
      </c>
    </row>
    <row r="148" s="2" customFormat="1" ht="24.15" customHeight="1">
      <c r="A148" s="37"/>
      <c r="B148" s="38"/>
      <c r="C148" s="226" t="s">
        <v>33</v>
      </c>
      <c r="D148" s="226" t="s">
        <v>158</v>
      </c>
      <c r="E148" s="227" t="s">
        <v>159</v>
      </c>
      <c r="F148" s="228" t="s">
        <v>160</v>
      </c>
      <c r="G148" s="229" t="s">
        <v>161</v>
      </c>
      <c r="H148" s="230">
        <v>109.76000000000001</v>
      </c>
      <c r="I148" s="231"/>
      <c r="J148" s="232">
        <f>ROUND(I148*H148,2)</f>
        <v>0</v>
      </c>
      <c r="K148" s="233"/>
      <c r="L148" s="43"/>
      <c r="M148" s="234" t="s">
        <v>1</v>
      </c>
      <c r="N148" s="235" t="s">
        <v>42</v>
      </c>
      <c r="O148" s="90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162</v>
      </c>
      <c r="AT148" s="238" t="s">
        <v>158</v>
      </c>
      <c r="AU148" s="238" t="s">
        <v>85</v>
      </c>
      <c r="AY148" s="16" t="s">
        <v>156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33</v>
      </c>
      <c r="BK148" s="239">
        <f>ROUND(I148*H148,2)</f>
        <v>0</v>
      </c>
      <c r="BL148" s="16" t="s">
        <v>162</v>
      </c>
      <c r="BM148" s="238" t="s">
        <v>163</v>
      </c>
    </row>
    <row r="149" s="13" customFormat="1">
      <c r="A149" s="13"/>
      <c r="B149" s="240"/>
      <c r="C149" s="241"/>
      <c r="D149" s="242" t="s">
        <v>164</v>
      </c>
      <c r="E149" s="243" t="s">
        <v>1</v>
      </c>
      <c r="F149" s="244" t="s">
        <v>165</v>
      </c>
      <c r="G149" s="241"/>
      <c r="H149" s="245">
        <v>87.5</v>
      </c>
      <c r="I149" s="246"/>
      <c r="J149" s="241"/>
      <c r="K149" s="241"/>
      <c r="L149" s="247"/>
      <c r="M149" s="248"/>
      <c r="N149" s="249"/>
      <c r="O149" s="249"/>
      <c r="P149" s="249"/>
      <c r="Q149" s="249"/>
      <c r="R149" s="249"/>
      <c r="S149" s="249"/>
      <c r="T149" s="25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1" t="s">
        <v>164</v>
      </c>
      <c r="AU149" s="251" t="s">
        <v>85</v>
      </c>
      <c r="AV149" s="13" t="s">
        <v>85</v>
      </c>
      <c r="AW149" s="13" t="s">
        <v>31</v>
      </c>
      <c r="AX149" s="13" t="s">
        <v>77</v>
      </c>
      <c r="AY149" s="251" t="s">
        <v>156</v>
      </c>
    </row>
    <row r="150" s="13" customFormat="1">
      <c r="A150" s="13"/>
      <c r="B150" s="240"/>
      <c r="C150" s="241"/>
      <c r="D150" s="242" t="s">
        <v>164</v>
      </c>
      <c r="E150" s="243" t="s">
        <v>1</v>
      </c>
      <c r="F150" s="244" t="s">
        <v>166</v>
      </c>
      <c r="G150" s="241"/>
      <c r="H150" s="245">
        <v>22.260000000000002</v>
      </c>
      <c r="I150" s="246"/>
      <c r="J150" s="241"/>
      <c r="K150" s="241"/>
      <c r="L150" s="247"/>
      <c r="M150" s="248"/>
      <c r="N150" s="249"/>
      <c r="O150" s="249"/>
      <c r="P150" s="249"/>
      <c r="Q150" s="249"/>
      <c r="R150" s="249"/>
      <c r="S150" s="249"/>
      <c r="T150" s="25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1" t="s">
        <v>164</v>
      </c>
      <c r="AU150" s="251" t="s">
        <v>85</v>
      </c>
      <c r="AV150" s="13" t="s">
        <v>85</v>
      </c>
      <c r="AW150" s="13" t="s">
        <v>31</v>
      </c>
      <c r="AX150" s="13" t="s">
        <v>77</v>
      </c>
      <c r="AY150" s="251" t="s">
        <v>156</v>
      </c>
    </row>
    <row r="151" s="2" customFormat="1" ht="33" customHeight="1">
      <c r="A151" s="37"/>
      <c r="B151" s="38"/>
      <c r="C151" s="226" t="s">
        <v>85</v>
      </c>
      <c r="D151" s="226" t="s">
        <v>158</v>
      </c>
      <c r="E151" s="227" t="s">
        <v>167</v>
      </c>
      <c r="F151" s="228" t="s">
        <v>168</v>
      </c>
      <c r="G151" s="229" t="s">
        <v>169</v>
      </c>
      <c r="H151" s="230">
        <v>24.405999999999999</v>
      </c>
      <c r="I151" s="231"/>
      <c r="J151" s="232">
        <f>ROUND(I151*H151,2)</f>
        <v>0</v>
      </c>
      <c r="K151" s="233"/>
      <c r="L151" s="43"/>
      <c r="M151" s="234" t="s">
        <v>1</v>
      </c>
      <c r="N151" s="235" t="s">
        <v>42</v>
      </c>
      <c r="O151" s="90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162</v>
      </c>
      <c r="AT151" s="238" t="s">
        <v>158</v>
      </c>
      <c r="AU151" s="238" t="s">
        <v>85</v>
      </c>
      <c r="AY151" s="16" t="s">
        <v>156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33</v>
      </c>
      <c r="BK151" s="239">
        <f>ROUND(I151*H151,2)</f>
        <v>0</v>
      </c>
      <c r="BL151" s="16" t="s">
        <v>162</v>
      </c>
      <c r="BM151" s="238" t="s">
        <v>170</v>
      </c>
    </row>
    <row r="152" s="13" customFormat="1">
      <c r="A152" s="13"/>
      <c r="B152" s="240"/>
      <c r="C152" s="241"/>
      <c r="D152" s="242" t="s">
        <v>164</v>
      </c>
      <c r="E152" s="243" t="s">
        <v>1</v>
      </c>
      <c r="F152" s="244" t="s">
        <v>171</v>
      </c>
      <c r="G152" s="241"/>
      <c r="H152" s="245">
        <v>22.18</v>
      </c>
      <c r="I152" s="246"/>
      <c r="J152" s="241"/>
      <c r="K152" s="241"/>
      <c r="L152" s="247"/>
      <c r="M152" s="248"/>
      <c r="N152" s="249"/>
      <c r="O152" s="249"/>
      <c r="P152" s="249"/>
      <c r="Q152" s="249"/>
      <c r="R152" s="249"/>
      <c r="S152" s="249"/>
      <c r="T152" s="25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1" t="s">
        <v>164</v>
      </c>
      <c r="AU152" s="251" t="s">
        <v>85</v>
      </c>
      <c r="AV152" s="13" t="s">
        <v>85</v>
      </c>
      <c r="AW152" s="13" t="s">
        <v>31</v>
      </c>
      <c r="AX152" s="13" t="s">
        <v>77</v>
      </c>
      <c r="AY152" s="251" t="s">
        <v>156</v>
      </c>
    </row>
    <row r="153" s="13" customFormat="1">
      <c r="A153" s="13"/>
      <c r="B153" s="240"/>
      <c r="C153" s="241"/>
      <c r="D153" s="242" t="s">
        <v>164</v>
      </c>
      <c r="E153" s="243" t="s">
        <v>1</v>
      </c>
      <c r="F153" s="244" t="s">
        <v>172</v>
      </c>
      <c r="G153" s="241"/>
      <c r="H153" s="245">
        <v>2.226</v>
      </c>
      <c r="I153" s="246"/>
      <c r="J153" s="241"/>
      <c r="K153" s="241"/>
      <c r="L153" s="247"/>
      <c r="M153" s="248"/>
      <c r="N153" s="249"/>
      <c r="O153" s="249"/>
      <c r="P153" s="249"/>
      <c r="Q153" s="249"/>
      <c r="R153" s="249"/>
      <c r="S153" s="249"/>
      <c r="T153" s="25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1" t="s">
        <v>164</v>
      </c>
      <c r="AU153" s="251" t="s">
        <v>85</v>
      </c>
      <c r="AV153" s="13" t="s">
        <v>85</v>
      </c>
      <c r="AW153" s="13" t="s">
        <v>31</v>
      </c>
      <c r="AX153" s="13" t="s">
        <v>77</v>
      </c>
      <c r="AY153" s="251" t="s">
        <v>156</v>
      </c>
    </row>
    <row r="154" s="2" customFormat="1" ht="24.15" customHeight="1">
      <c r="A154" s="37"/>
      <c r="B154" s="38"/>
      <c r="C154" s="226" t="s">
        <v>173</v>
      </c>
      <c r="D154" s="226" t="s">
        <v>158</v>
      </c>
      <c r="E154" s="227" t="s">
        <v>174</v>
      </c>
      <c r="F154" s="228" t="s">
        <v>175</v>
      </c>
      <c r="G154" s="229" t="s">
        <v>169</v>
      </c>
      <c r="H154" s="230">
        <v>9.8219999999999992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42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162</v>
      </c>
      <c r="AT154" s="238" t="s">
        <v>158</v>
      </c>
      <c r="AU154" s="238" t="s">
        <v>85</v>
      </c>
      <c r="AY154" s="16" t="s">
        <v>156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33</v>
      </c>
      <c r="BK154" s="239">
        <f>ROUND(I154*H154,2)</f>
        <v>0</v>
      </c>
      <c r="BL154" s="16" t="s">
        <v>162</v>
      </c>
      <c r="BM154" s="238" t="s">
        <v>176</v>
      </c>
    </row>
    <row r="155" s="13" customFormat="1">
      <c r="A155" s="13"/>
      <c r="B155" s="240"/>
      <c r="C155" s="241"/>
      <c r="D155" s="242" t="s">
        <v>164</v>
      </c>
      <c r="E155" s="243" t="s">
        <v>1</v>
      </c>
      <c r="F155" s="244" t="s">
        <v>177</v>
      </c>
      <c r="G155" s="241"/>
      <c r="H155" s="245">
        <v>9.8219999999999992</v>
      </c>
      <c r="I155" s="246"/>
      <c r="J155" s="241"/>
      <c r="K155" s="241"/>
      <c r="L155" s="247"/>
      <c r="M155" s="248"/>
      <c r="N155" s="249"/>
      <c r="O155" s="249"/>
      <c r="P155" s="249"/>
      <c r="Q155" s="249"/>
      <c r="R155" s="249"/>
      <c r="S155" s="249"/>
      <c r="T155" s="25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1" t="s">
        <v>164</v>
      </c>
      <c r="AU155" s="251" t="s">
        <v>85</v>
      </c>
      <c r="AV155" s="13" t="s">
        <v>85</v>
      </c>
      <c r="AW155" s="13" t="s">
        <v>31</v>
      </c>
      <c r="AX155" s="13" t="s">
        <v>77</v>
      </c>
      <c r="AY155" s="251" t="s">
        <v>156</v>
      </c>
    </row>
    <row r="156" s="2" customFormat="1" ht="24.15" customHeight="1">
      <c r="A156" s="37"/>
      <c r="B156" s="38"/>
      <c r="C156" s="226" t="s">
        <v>162</v>
      </c>
      <c r="D156" s="226" t="s">
        <v>158</v>
      </c>
      <c r="E156" s="227" t="s">
        <v>178</v>
      </c>
      <c r="F156" s="228" t="s">
        <v>179</v>
      </c>
      <c r="G156" s="229" t="s">
        <v>169</v>
      </c>
      <c r="H156" s="230">
        <v>4.1900000000000004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42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162</v>
      </c>
      <c r="AT156" s="238" t="s">
        <v>158</v>
      </c>
      <c r="AU156" s="238" t="s">
        <v>85</v>
      </c>
      <c r="AY156" s="16" t="s">
        <v>156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33</v>
      </c>
      <c r="BK156" s="239">
        <f>ROUND(I156*H156,2)</f>
        <v>0</v>
      </c>
      <c r="BL156" s="16" t="s">
        <v>162</v>
      </c>
      <c r="BM156" s="238" t="s">
        <v>180</v>
      </c>
    </row>
    <row r="157" s="13" customFormat="1">
      <c r="A157" s="13"/>
      <c r="B157" s="240"/>
      <c r="C157" s="241"/>
      <c r="D157" s="242" t="s">
        <v>164</v>
      </c>
      <c r="E157" s="243" t="s">
        <v>1</v>
      </c>
      <c r="F157" s="244" t="s">
        <v>181</v>
      </c>
      <c r="G157" s="241"/>
      <c r="H157" s="245">
        <v>1.1000000000000001</v>
      </c>
      <c r="I157" s="246"/>
      <c r="J157" s="241"/>
      <c r="K157" s="241"/>
      <c r="L157" s="247"/>
      <c r="M157" s="248"/>
      <c r="N157" s="249"/>
      <c r="O157" s="249"/>
      <c r="P157" s="249"/>
      <c r="Q157" s="249"/>
      <c r="R157" s="249"/>
      <c r="S157" s="249"/>
      <c r="T157" s="25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1" t="s">
        <v>164</v>
      </c>
      <c r="AU157" s="251" t="s">
        <v>85</v>
      </c>
      <c r="AV157" s="13" t="s">
        <v>85</v>
      </c>
      <c r="AW157" s="13" t="s">
        <v>31</v>
      </c>
      <c r="AX157" s="13" t="s">
        <v>77</v>
      </c>
      <c r="AY157" s="251" t="s">
        <v>156</v>
      </c>
    </row>
    <row r="158" s="13" customFormat="1">
      <c r="A158" s="13"/>
      <c r="B158" s="240"/>
      <c r="C158" s="241"/>
      <c r="D158" s="242" t="s">
        <v>164</v>
      </c>
      <c r="E158" s="243" t="s">
        <v>1</v>
      </c>
      <c r="F158" s="244" t="s">
        <v>182</v>
      </c>
      <c r="G158" s="241"/>
      <c r="H158" s="245">
        <v>3.0899999999999999</v>
      </c>
      <c r="I158" s="246"/>
      <c r="J158" s="241"/>
      <c r="K158" s="241"/>
      <c r="L158" s="247"/>
      <c r="M158" s="248"/>
      <c r="N158" s="249"/>
      <c r="O158" s="249"/>
      <c r="P158" s="249"/>
      <c r="Q158" s="249"/>
      <c r="R158" s="249"/>
      <c r="S158" s="249"/>
      <c r="T158" s="25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1" t="s">
        <v>164</v>
      </c>
      <c r="AU158" s="251" t="s">
        <v>85</v>
      </c>
      <c r="AV158" s="13" t="s">
        <v>85</v>
      </c>
      <c r="AW158" s="13" t="s">
        <v>31</v>
      </c>
      <c r="AX158" s="13" t="s">
        <v>77</v>
      </c>
      <c r="AY158" s="251" t="s">
        <v>156</v>
      </c>
    </row>
    <row r="159" s="2" customFormat="1" ht="33" customHeight="1">
      <c r="A159" s="37"/>
      <c r="B159" s="38"/>
      <c r="C159" s="226" t="s">
        <v>183</v>
      </c>
      <c r="D159" s="226" t="s">
        <v>158</v>
      </c>
      <c r="E159" s="227" t="s">
        <v>184</v>
      </c>
      <c r="F159" s="228" t="s">
        <v>185</v>
      </c>
      <c r="G159" s="229" t="s">
        <v>169</v>
      </c>
      <c r="H159" s="230">
        <v>21.66</v>
      </c>
      <c r="I159" s="231"/>
      <c r="J159" s="232">
        <f>ROUND(I159*H159,2)</f>
        <v>0</v>
      </c>
      <c r="K159" s="233"/>
      <c r="L159" s="43"/>
      <c r="M159" s="234" t="s">
        <v>1</v>
      </c>
      <c r="N159" s="235" t="s">
        <v>42</v>
      </c>
      <c r="O159" s="90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162</v>
      </c>
      <c r="AT159" s="238" t="s">
        <v>158</v>
      </c>
      <c r="AU159" s="238" t="s">
        <v>85</v>
      </c>
      <c r="AY159" s="16" t="s">
        <v>156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33</v>
      </c>
      <c r="BK159" s="239">
        <f>ROUND(I159*H159,2)</f>
        <v>0</v>
      </c>
      <c r="BL159" s="16" t="s">
        <v>162</v>
      </c>
      <c r="BM159" s="238" t="s">
        <v>186</v>
      </c>
    </row>
    <row r="160" s="13" customFormat="1">
      <c r="A160" s="13"/>
      <c r="B160" s="240"/>
      <c r="C160" s="241"/>
      <c r="D160" s="242" t="s">
        <v>164</v>
      </c>
      <c r="E160" s="243" t="s">
        <v>1</v>
      </c>
      <c r="F160" s="244" t="s">
        <v>187</v>
      </c>
      <c r="G160" s="241"/>
      <c r="H160" s="245">
        <v>11.16</v>
      </c>
      <c r="I160" s="246"/>
      <c r="J160" s="241"/>
      <c r="K160" s="241"/>
      <c r="L160" s="247"/>
      <c r="M160" s="248"/>
      <c r="N160" s="249"/>
      <c r="O160" s="249"/>
      <c r="P160" s="249"/>
      <c r="Q160" s="249"/>
      <c r="R160" s="249"/>
      <c r="S160" s="249"/>
      <c r="T160" s="25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1" t="s">
        <v>164</v>
      </c>
      <c r="AU160" s="251" t="s">
        <v>85</v>
      </c>
      <c r="AV160" s="13" t="s">
        <v>85</v>
      </c>
      <c r="AW160" s="13" t="s">
        <v>31</v>
      </c>
      <c r="AX160" s="13" t="s">
        <v>77</v>
      </c>
      <c r="AY160" s="251" t="s">
        <v>156</v>
      </c>
    </row>
    <row r="161" s="13" customFormat="1">
      <c r="A161" s="13"/>
      <c r="B161" s="240"/>
      <c r="C161" s="241"/>
      <c r="D161" s="242" t="s">
        <v>164</v>
      </c>
      <c r="E161" s="243" t="s">
        <v>1</v>
      </c>
      <c r="F161" s="244" t="s">
        <v>188</v>
      </c>
      <c r="G161" s="241"/>
      <c r="H161" s="245">
        <v>10.5</v>
      </c>
      <c r="I161" s="246"/>
      <c r="J161" s="241"/>
      <c r="K161" s="241"/>
      <c r="L161" s="247"/>
      <c r="M161" s="248"/>
      <c r="N161" s="249"/>
      <c r="O161" s="249"/>
      <c r="P161" s="249"/>
      <c r="Q161" s="249"/>
      <c r="R161" s="249"/>
      <c r="S161" s="249"/>
      <c r="T161" s="25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1" t="s">
        <v>164</v>
      </c>
      <c r="AU161" s="251" t="s">
        <v>85</v>
      </c>
      <c r="AV161" s="13" t="s">
        <v>85</v>
      </c>
      <c r="AW161" s="13" t="s">
        <v>31</v>
      </c>
      <c r="AX161" s="13" t="s">
        <v>77</v>
      </c>
      <c r="AY161" s="251" t="s">
        <v>156</v>
      </c>
    </row>
    <row r="162" s="2" customFormat="1" ht="33" customHeight="1">
      <c r="A162" s="37"/>
      <c r="B162" s="38"/>
      <c r="C162" s="226" t="s">
        <v>189</v>
      </c>
      <c r="D162" s="226" t="s">
        <v>158</v>
      </c>
      <c r="E162" s="227" t="s">
        <v>190</v>
      </c>
      <c r="F162" s="228" t="s">
        <v>191</v>
      </c>
      <c r="G162" s="229" t="s">
        <v>169</v>
      </c>
      <c r="H162" s="230">
        <v>27</v>
      </c>
      <c r="I162" s="231"/>
      <c r="J162" s="232">
        <f>ROUND(I162*H162,2)</f>
        <v>0</v>
      </c>
      <c r="K162" s="233"/>
      <c r="L162" s="43"/>
      <c r="M162" s="234" t="s">
        <v>1</v>
      </c>
      <c r="N162" s="235" t="s">
        <v>42</v>
      </c>
      <c r="O162" s="90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162</v>
      </c>
      <c r="AT162" s="238" t="s">
        <v>158</v>
      </c>
      <c r="AU162" s="238" t="s">
        <v>85</v>
      </c>
      <c r="AY162" s="16" t="s">
        <v>156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33</v>
      </c>
      <c r="BK162" s="239">
        <f>ROUND(I162*H162,2)</f>
        <v>0</v>
      </c>
      <c r="BL162" s="16" t="s">
        <v>162</v>
      </c>
      <c r="BM162" s="238" t="s">
        <v>192</v>
      </c>
    </row>
    <row r="163" s="13" customFormat="1">
      <c r="A163" s="13"/>
      <c r="B163" s="240"/>
      <c r="C163" s="241"/>
      <c r="D163" s="242" t="s">
        <v>164</v>
      </c>
      <c r="E163" s="243" t="s">
        <v>1</v>
      </c>
      <c r="F163" s="244" t="s">
        <v>193</v>
      </c>
      <c r="G163" s="241"/>
      <c r="H163" s="245">
        <v>17.172000000000001</v>
      </c>
      <c r="I163" s="246"/>
      <c r="J163" s="241"/>
      <c r="K163" s="241"/>
      <c r="L163" s="247"/>
      <c r="M163" s="248"/>
      <c r="N163" s="249"/>
      <c r="O163" s="249"/>
      <c r="P163" s="249"/>
      <c r="Q163" s="249"/>
      <c r="R163" s="249"/>
      <c r="S163" s="249"/>
      <c r="T163" s="25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1" t="s">
        <v>164</v>
      </c>
      <c r="AU163" s="251" t="s">
        <v>85</v>
      </c>
      <c r="AV163" s="13" t="s">
        <v>85</v>
      </c>
      <c r="AW163" s="13" t="s">
        <v>31</v>
      </c>
      <c r="AX163" s="13" t="s">
        <v>77</v>
      </c>
      <c r="AY163" s="251" t="s">
        <v>156</v>
      </c>
    </row>
    <row r="164" s="13" customFormat="1">
      <c r="A164" s="13"/>
      <c r="B164" s="240"/>
      <c r="C164" s="241"/>
      <c r="D164" s="242" t="s">
        <v>164</v>
      </c>
      <c r="E164" s="243" t="s">
        <v>1</v>
      </c>
      <c r="F164" s="244" t="s">
        <v>194</v>
      </c>
      <c r="G164" s="241"/>
      <c r="H164" s="245">
        <v>9.8279999999999994</v>
      </c>
      <c r="I164" s="246"/>
      <c r="J164" s="241"/>
      <c r="K164" s="241"/>
      <c r="L164" s="247"/>
      <c r="M164" s="248"/>
      <c r="N164" s="249"/>
      <c r="O164" s="249"/>
      <c r="P164" s="249"/>
      <c r="Q164" s="249"/>
      <c r="R164" s="249"/>
      <c r="S164" s="249"/>
      <c r="T164" s="25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1" t="s">
        <v>164</v>
      </c>
      <c r="AU164" s="251" t="s">
        <v>85</v>
      </c>
      <c r="AV164" s="13" t="s">
        <v>85</v>
      </c>
      <c r="AW164" s="13" t="s">
        <v>31</v>
      </c>
      <c r="AX164" s="13" t="s">
        <v>77</v>
      </c>
      <c r="AY164" s="251" t="s">
        <v>156</v>
      </c>
    </row>
    <row r="165" s="2" customFormat="1" ht="33" customHeight="1">
      <c r="A165" s="37"/>
      <c r="B165" s="38"/>
      <c r="C165" s="226" t="s">
        <v>195</v>
      </c>
      <c r="D165" s="226" t="s">
        <v>158</v>
      </c>
      <c r="E165" s="227" t="s">
        <v>196</v>
      </c>
      <c r="F165" s="228" t="s">
        <v>197</v>
      </c>
      <c r="G165" s="229" t="s">
        <v>169</v>
      </c>
      <c r="H165" s="230">
        <v>19.712</v>
      </c>
      <c r="I165" s="231"/>
      <c r="J165" s="232">
        <f>ROUND(I165*H165,2)</f>
        <v>0</v>
      </c>
      <c r="K165" s="233"/>
      <c r="L165" s="43"/>
      <c r="M165" s="234" t="s">
        <v>1</v>
      </c>
      <c r="N165" s="235" t="s">
        <v>42</v>
      </c>
      <c r="O165" s="90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162</v>
      </c>
      <c r="AT165" s="238" t="s">
        <v>158</v>
      </c>
      <c r="AU165" s="238" t="s">
        <v>85</v>
      </c>
      <c r="AY165" s="16" t="s">
        <v>156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33</v>
      </c>
      <c r="BK165" s="239">
        <f>ROUND(I165*H165,2)</f>
        <v>0</v>
      </c>
      <c r="BL165" s="16" t="s">
        <v>162</v>
      </c>
      <c r="BM165" s="238" t="s">
        <v>198</v>
      </c>
    </row>
    <row r="166" s="13" customFormat="1">
      <c r="A166" s="13"/>
      <c r="B166" s="240"/>
      <c r="C166" s="241"/>
      <c r="D166" s="242" t="s">
        <v>164</v>
      </c>
      <c r="E166" s="243" t="s">
        <v>1</v>
      </c>
      <c r="F166" s="244" t="s">
        <v>199</v>
      </c>
      <c r="G166" s="241"/>
      <c r="H166" s="245">
        <v>19.712</v>
      </c>
      <c r="I166" s="246"/>
      <c r="J166" s="241"/>
      <c r="K166" s="241"/>
      <c r="L166" s="247"/>
      <c r="M166" s="248"/>
      <c r="N166" s="249"/>
      <c r="O166" s="249"/>
      <c r="P166" s="249"/>
      <c r="Q166" s="249"/>
      <c r="R166" s="249"/>
      <c r="S166" s="249"/>
      <c r="T166" s="25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1" t="s">
        <v>164</v>
      </c>
      <c r="AU166" s="251" t="s">
        <v>85</v>
      </c>
      <c r="AV166" s="13" t="s">
        <v>85</v>
      </c>
      <c r="AW166" s="13" t="s">
        <v>31</v>
      </c>
      <c r="AX166" s="13" t="s">
        <v>77</v>
      </c>
      <c r="AY166" s="251" t="s">
        <v>156</v>
      </c>
    </row>
    <row r="167" s="2" customFormat="1" ht="24.15" customHeight="1">
      <c r="A167" s="37"/>
      <c r="B167" s="38"/>
      <c r="C167" s="226" t="s">
        <v>200</v>
      </c>
      <c r="D167" s="226" t="s">
        <v>158</v>
      </c>
      <c r="E167" s="227" t="s">
        <v>201</v>
      </c>
      <c r="F167" s="228" t="s">
        <v>202</v>
      </c>
      <c r="G167" s="229" t="s">
        <v>169</v>
      </c>
      <c r="H167" s="230">
        <v>1.696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42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162</v>
      </c>
      <c r="AT167" s="238" t="s">
        <v>158</v>
      </c>
      <c r="AU167" s="238" t="s">
        <v>85</v>
      </c>
      <c r="AY167" s="16" t="s">
        <v>156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33</v>
      </c>
      <c r="BK167" s="239">
        <f>ROUND(I167*H167,2)</f>
        <v>0</v>
      </c>
      <c r="BL167" s="16" t="s">
        <v>162</v>
      </c>
      <c r="BM167" s="238" t="s">
        <v>203</v>
      </c>
    </row>
    <row r="168" s="13" customFormat="1">
      <c r="A168" s="13"/>
      <c r="B168" s="240"/>
      <c r="C168" s="241"/>
      <c r="D168" s="242" t="s">
        <v>164</v>
      </c>
      <c r="E168" s="243" t="s">
        <v>1</v>
      </c>
      <c r="F168" s="244" t="s">
        <v>204</v>
      </c>
      <c r="G168" s="241"/>
      <c r="H168" s="245">
        <v>1.696</v>
      </c>
      <c r="I168" s="246"/>
      <c r="J168" s="241"/>
      <c r="K168" s="241"/>
      <c r="L168" s="247"/>
      <c r="M168" s="248"/>
      <c r="N168" s="249"/>
      <c r="O168" s="249"/>
      <c r="P168" s="249"/>
      <c r="Q168" s="249"/>
      <c r="R168" s="249"/>
      <c r="S168" s="249"/>
      <c r="T168" s="25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1" t="s">
        <v>164</v>
      </c>
      <c r="AU168" s="251" t="s">
        <v>85</v>
      </c>
      <c r="AV168" s="13" t="s">
        <v>85</v>
      </c>
      <c r="AW168" s="13" t="s">
        <v>31</v>
      </c>
      <c r="AX168" s="13" t="s">
        <v>77</v>
      </c>
      <c r="AY168" s="251" t="s">
        <v>156</v>
      </c>
    </row>
    <row r="169" s="2" customFormat="1" ht="37.8" customHeight="1">
      <c r="A169" s="37"/>
      <c r="B169" s="38"/>
      <c r="C169" s="226" t="s">
        <v>205</v>
      </c>
      <c r="D169" s="226" t="s">
        <v>158</v>
      </c>
      <c r="E169" s="227" t="s">
        <v>206</v>
      </c>
      <c r="F169" s="228" t="s">
        <v>207</v>
      </c>
      <c r="G169" s="229" t="s">
        <v>169</v>
      </c>
      <c r="H169" s="230">
        <v>108.545</v>
      </c>
      <c r="I169" s="231"/>
      <c r="J169" s="232">
        <f>ROUND(I169*H169,2)</f>
        <v>0</v>
      </c>
      <c r="K169" s="233"/>
      <c r="L169" s="43"/>
      <c r="M169" s="234" t="s">
        <v>1</v>
      </c>
      <c r="N169" s="235" t="s">
        <v>42</v>
      </c>
      <c r="O169" s="90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162</v>
      </c>
      <c r="AT169" s="238" t="s">
        <v>158</v>
      </c>
      <c r="AU169" s="238" t="s">
        <v>85</v>
      </c>
      <c r="AY169" s="16" t="s">
        <v>156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33</v>
      </c>
      <c r="BK169" s="239">
        <f>ROUND(I169*H169,2)</f>
        <v>0</v>
      </c>
      <c r="BL169" s="16" t="s">
        <v>162</v>
      </c>
      <c r="BM169" s="238" t="s">
        <v>208</v>
      </c>
    </row>
    <row r="170" s="13" customFormat="1">
      <c r="A170" s="13"/>
      <c r="B170" s="240"/>
      <c r="C170" s="241"/>
      <c r="D170" s="242" t="s">
        <v>164</v>
      </c>
      <c r="E170" s="243" t="s">
        <v>1</v>
      </c>
      <c r="F170" s="244" t="s">
        <v>209</v>
      </c>
      <c r="G170" s="241"/>
      <c r="H170" s="245">
        <v>71.664000000000001</v>
      </c>
      <c r="I170" s="246"/>
      <c r="J170" s="241"/>
      <c r="K170" s="241"/>
      <c r="L170" s="247"/>
      <c r="M170" s="248"/>
      <c r="N170" s="249"/>
      <c r="O170" s="249"/>
      <c r="P170" s="249"/>
      <c r="Q170" s="249"/>
      <c r="R170" s="249"/>
      <c r="S170" s="249"/>
      <c r="T170" s="25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1" t="s">
        <v>164</v>
      </c>
      <c r="AU170" s="251" t="s">
        <v>85</v>
      </c>
      <c r="AV170" s="13" t="s">
        <v>85</v>
      </c>
      <c r="AW170" s="13" t="s">
        <v>31</v>
      </c>
      <c r="AX170" s="13" t="s">
        <v>77</v>
      </c>
      <c r="AY170" s="251" t="s">
        <v>156</v>
      </c>
    </row>
    <row r="171" s="13" customFormat="1">
      <c r="A171" s="13"/>
      <c r="B171" s="240"/>
      <c r="C171" s="241"/>
      <c r="D171" s="242" t="s">
        <v>164</v>
      </c>
      <c r="E171" s="243" t="s">
        <v>1</v>
      </c>
      <c r="F171" s="244" t="s">
        <v>210</v>
      </c>
      <c r="G171" s="241"/>
      <c r="H171" s="245">
        <v>36.881</v>
      </c>
      <c r="I171" s="246"/>
      <c r="J171" s="241"/>
      <c r="K171" s="241"/>
      <c r="L171" s="247"/>
      <c r="M171" s="248"/>
      <c r="N171" s="249"/>
      <c r="O171" s="249"/>
      <c r="P171" s="249"/>
      <c r="Q171" s="249"/>
      <c r="R171" s="249"/>
      <c r="S171" s="249"/>
      <c r="T171" s="25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1" t="s">
        <v>164</v>
      </c>
      <c r="AU171" s="251" t="s">
        <v>85</v>
      </c>
      <c r="AV171" s="13" t="s">
        <v>85</v>
      </c>
      <c r="AW171" s="13" t="s">
        <v>31</v>
      </c>
      <c r="AX171" s="13" t="s">
        <v>77</v>
      </c>
      <c r="AY171" s="251" t="s">
        <v>156</v>
      </c>
    </row>
    <row r="172" s="2" customFormat="1" ht="37.8" customHeight="1">
      <c r="A172" s="37"/>
      <c r="B172" s="38"/>
      <c r="C172" s="226" t="s">
        <v>211</v>
      </c>
      <c r="D172" s="226" t="s">
        <v>158</v>
      </c>
      <c r="E172" s="227" t="s">
        <v>212</v>
      </c>
      <c r="F172" s="228" t="s">
        <v>213</v>
      </c>
      <c r="G172" s="229" t="s">
        <v>169</v>
      </c>
      <c r="H172" s="230">
        <v>61.783000000000001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42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162</v>
      </c>
      <c r="AT172" s="238" t="s">
        <v>158</v>
      </c>
      <c r="AU172" s="238" t="s">
        <v>85</v>
      </c>
      <c r="AY172" s="16" t="s">
        <v>156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33</v>
      </c>
      <c r="BK172" s="239">
        <f>ROUND(I172*H172,2)</f>
        <v>0</v>
      </c>
      <c r="BL172" s="16" t="s">
        <v>162</v>
      </c>
      <c r="BM172" s="238" t="s">
        <v>214</v>
      </c>
    </row>
    <row r="173" s="13" customFormat="1">
      <c r="A173" s="13"/>
      <c r="B173" s="240"/>
      <c r="C173" s="241"/>
      <c r="D173" s="242" t="s">
        <v>164</v>
      </c>
      <c r="E173" s="243" t="s">
        <v>1</v>
      </c>
      <c r="F173" s="244" t="s">
        <v>215</v>
      </c>
      <c r="G173" s="241"/>
      <c r="H173" s="245">
        <v>61.783000000000001</v>
      </c>
      <c r="I173" s="246"/>
      <c r="J173" s="241"/>
      <c r="K173" s="241"/>
      <c r="L173" s="247"/>
      <c r="M173" s="248"/>
      <c r="N173" s="249"/>
      <c r="O173" s="249"/>
      <c r="P173" s="249"/>
      <c r="Q173" s="249"/>
      <c r="R173" s="249"/>
      <c r="S173" s="249"/>
      <c r="T173" s="25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1" t="s">
        <v>164</v>
      </c>
      <c r="AU173" s="251" t="s">
        <v>85</v>
      </c>
      <c r="AV173" s="13" t="s">
        <v>85</v>
      </c>
      <c r="AW173" s="13" t="s">
        <v>31</v>
      </c>
      <c r="AX173" s="13" t="s">
        <v>77</v>
      </c>
      <c r="AY173" s="251" t="s">
        <v>156</v>
      </c>
    </row>
    <row r="174" s="2" customFormat="1" ht="37.8" customHeight="1">
      <c r="A174" s="37"/>
      <c r="B174" s="38"/>
      <c r="C174" s="226" t="s">
        <v>216</v>
      </c>
      <c r="D174" s="226" t="s">
        <v>158</v>
      </c>
      <c r="E174" s="227" t="s">
        <v>217</v>
      </c>
      <c r="F174" s="228" t="s">
        <v>218</v>
      </c>
      <c r="G174" s="229" t="s">
        <v>169</v>
      </c>
      <c r="H174" s="230">
        <v>432.48099999999999</v>
      </c>
      <c r="I174" s="231"/>
      <c r="J174" s="232">
        <f>ROUND(I174*H174,2)</f>
        <v>0</v>
      </c>
      <c r="K174" s="233"/>
      <c r="L174" s="43"/>
      <c r="M174" s="234" t="s">
        <v>1</v>
      </c>
      <c r="N174" s="235" t="s">
        <v>42</v>
      </c>
      <c r="O174" s="90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162</v>
      </c>
      <c r="AT174" s="238" t="s">
        <v>158</v>
      </c>
      <c r="AU174" s="238" t="s">
        <v>85</v>
      </c>
      <c r="AY174" s="16" t="s">
        <v>156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33</v>
      </c>
      <c r="BK174" s="239">
        <f>ROUND(I174*H174,2)</f>
        <v>0</v>
      </c>
      <c r="BL174" s="16" t="s">
        <v>162</v>
      </c>
      <c r="BM174" s="238" t="s">
        <v>219</v>
      </c>
    </row>
    <row r="175" s="13" customFormat="1">
      <c r="A175" s="13"/>
      <c r="B175" s="240"/>
      <c r="C175" s="241"/>
      <c r="D175" s="242" t="s">
        <v>164</v>
      </c>
      <c r="E175" s="243" t="s">
        <v>1</v>
      </c>
      <c r="F175" s="244" t="s">
        <v>220</v>
      </c>
      <c r="G175" s="241"/>
      <c r="H175" s="245">
        <v>432.48099999999999</v>
      </c>
      <c r="I175" s="246"/>
      <c r="J175" s="241"/>
      <c r="K175" s="241"/>
      <c r="L175" s="247"/>
      <c r="M175" s="248"/>
      <c r="N175" s="249"/>
      <c r="O175" s="249"/>
      <c r="P175" s="249"/>
      <c r="Q175" s="249"/>
      <c r="R175" s="249"/>
      <c r="S175" s="249"/>
      <c r="T175" s="25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1" t="s">
        <v>164</v>
      </c>
      <c r="AU175" s="251" t="s">
        <v>85</v>
      </c>
      <c r="AV175" s="13" t="s">
        <v>85</v>
      </c>
      <c r="AW175" s="13" t="s">
        <v>31</v>
      </c>
      <c r="AX175" s="13" t="s">
        <v>77</v>
      </c>
      <c r="AY175" s="251" t="s">
        <v>156</v>
      </c>
    </row>
    <row r="176" s="2" customFormat="1" ht="24.15" customHeight="1">
      <c r="A176" s="37"/>
      <c r="B176" s="38"/>
      <c r="C176" s="226" t="s">
        <v>8</v>
      </c>
      <c r="D176" s="226" t="s">
        <v>158</v>
      </c>
      <c r="E176" s="227" t="s">
        <v>221</v>
      </c>
      <c r="F176" s="228" t="s">
        <v>222</v>
      </c>
      <c r="G176" s="229" t="s">
        <v>169</v>
      </c>
      <c r="H176" s="230">
        <v>71.664000000000001</v>
      </c>
      <c r="I176" s="231"/>
      <c r="J176" s="232">
        <f>ROUND(I176*H176,2)</f>
        <v>0</v>
      </c>
      <c r="K176" s="233"/>
      <c r="L176" s="43"/>
      <c r="M176" s="234" t="s">
        <v>1</v>
      </c>
      <c r="N176" s="235" t="s">
        <v>42</v>
      </c>
      <c r="O176" s="90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8" t="s">
        <v>162</v>
      </c>
      <c r="AT176" s="238" t="s">
        <v>158</v>
      </c>
      <c r="AU176" s="238" t="s">
        <v>85</v>
      </c>
      <c r="AY176" s="16" t="s">
        <v>156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6" t="s">
        <v>33</v>
      </c>
      <c r="BK176" s="239">
        <f>ROUND(I176*H176,2)</f>
        <v>0</v>
      </c>
      <c r="BL176" s="16" t="s">
        <v>162</v>
      </c>
      <c r="BM176" s="238" t="s">
        <v>223</v>
      </c>
    </row>
    <row r="177" s="13" customFormat="1">
      <c r="A177" s="13"/>
      <c r="B177" s="240"/>
      <c r="C177" s="241"/>
      <c r="D177" s="242" t="s">
        <v>164</v>
      </c>
      <c r="E177" s="243" t="s">
        <v>1</v>
      </c>
      <c r="F177" s="244" t="s">
        <v>224</v>
      </c>
      <c r="G177" s="241"/>
      <c r="H177" s="245">
        <v>34.783000000000001</v>
      </c>
      <c r="I177" s="246"/>
      <c r="J177" s="241"/>
      <c r="K177" s="241"/>
      <c r="L177" s="247"/>
      <c r="M177" s="248"/>
      <c r="N177" s="249"/>
      <c r="O177" s="249"/>
      <c r="P177" s="249"/>
      <c r="Q177" s="249"/>
      <c r="R177" s="249"/>
      <c r="S177" s="249"/>
      <c r="T177" s="25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1" t="s">
        <v>164</v>
      </c>
      <c r="AU177" s="251" t="s">
        <v>85</v>
      </c>
      <c r="AV177" s="13" t="s">
        <v>85</v>
      </c>
      <c r="AW177" s="13" t="s">
        <v>31</v>
      </c>
      <c r="AX177" s="13" t="s">
        <v>77</v>
      </c>
      <c r="AY177" s="251" t="s">
        <v>156</v>
      </c>
    </row>
    <row r="178" s="13" customFormat="1">
      <c r="A178" s="13"/>
      <c r="B178" s="240"/>
      <c r="C178" s="241"/>
      <c r="D178" s="242" t="s">
        <v>164</v>
      </c>
      <c r="E178" s="243" t="s">
        <v>1</v>
      </c>
      <c r="F178" s="244" t="s">
        <v>210</v>
      </c>
      <c r="G178" s="241"/>
      <c r="H178" s="245">
        <v>36.881</v>
      </c>
      <c r="I178" s="246"/>
      <c r="J178" s="241"/>
      <c r="K178" s="241"/>
      <c r="L178" s="247"/>
      <c r="M178" s="248"/>
      <c r="N178" s="249"/>
      <c r="O178" s="249"/>
      <c r="P178" s="249"/>
      <c r="Q178" s="249"/>
      <c r="R178" s="249"/>
      <c r="S178" s="249"/>
      <c r="T178" s="25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1" t="s">
        <v>164</v>
      </c>
      <c r="AU178" s="251" t="s">
        <v>85</v>
      </c>
      <c r="AV178" s="13" t="s">
        <v>85</v>
      </c>
      <c r="AW178" s="13" t="s">
        <v>31</v>
      </c>
      <c r="AX178" s="13" t="s">
        <v>77</v>
      </c>
      <c r="AY178" s="251" t="s">
        <v>156</v>
      </c>
    </row>
    <row r="179" s="2" customFormat="1" ht="16.5" customHeight="1">
      <c r="A179" s="37"/>
      <c r="B179" s="38"/>
      <c r="C179" s="226" t="s">
        <v>225</v>
      </c>
      <c r="D179" s="226" t="s">
        <v>158</v>
      </c>
      <c r="E179" s="227" t="s">
        <v>226</v>
      </c>
      <c r="F179" s="228" t="s">
        <v>227</v>
      </c>
      <c r="G179" s="229" t="s">
        <v>169</v>
      </c>
      <c r="H179" s="230">
        <v>106.447</v>
      </c>
      <c r="I179" s="231"/>
      <c r="J179" s="232">
        <f>ROUND(I179*H179,2)</f>
        <v>0</v>
      </c>
      <c r="K179" s="233"/>
      <c r="L179" s="43"/>
      <c r="M179" s="234" t="s">
        <v>1</v>
      </c>
      <c r="N179" s="235" t="s">
        <v>42</v>
      </c>
      <c r="O179" s="90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8" t="s">
        <v>162</v>
      </c>
      <c r="AT179" s="238" t="s">
        <v>158</v>
      </c>
      <c r="AU179" s="238" t="s">
        <v>85</v>
      </c>
      <c r="AY179" s="16" t="s">
        <v>156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6" t="s">
        <v>33</v>
      </c>
      <c r="BK179" s="239">
        <f>ROUND(I179*H179,2)</f>
        <v>0</v>
      </c>
      <c r="BL179" s="16" t="s">
        <v>162</v>
      </c>
      <c r="BM179" s="238" t="s">
        <v>228</v>
      </c>
    </row>
    <row r="180" s="13" customFormat="1">
      <c r="A180" s="13"/>
      <c r="B180" s="240"/>
      <c r="C180" s="241"/>
      <c r="D180" s="242" t="s">
        <v>164</v>
      </c>
      <c r="E180" s="243" t="s">
        <v>1</v>
      </c>
      <c r="F180" s="244" t="s">
        <v>229</v>
      </c>
      <c r="G180" s="241"/>
      <c r="H180" s="245">
        <v>71.664000000000001</v>
      </c>
      <c r="I180" s="246"/>
      <c r="J180" s="241"/>
      <c r="K180" s="241"/>
      <c r="L180" s="247"/>
      <c r="M180" s="248"/>
      <c r="N180" s="249"/>
      <c r="O180" s="249"/>
      <c r="P180" s="249"/>
      <c r="Q180" s="249"/>
      <c r="R180" s="249"/>
      <c r="S180" s="249"/>
      <c r="T180" s="25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1" t="s">
        <v>164</v>
      </c>
      <c r="AU180" s="251" t="s">
        <v>85</v>
      </c>
      <c r="AV180" s="13" t="s">
        <v>85</v>
      </c>
      <c r="AW180" s="13" t="s">
        <v>31</v>
      </c>
      <c r="AX180" s="13" t="s">
        <v>77</v>
      </c>
      <c r="AY180" s="251" t="s">
        <v>156</v>
      </c>
    </row>
    <row r="181" s="13" customFormat="1">
      <c r="A181" s="13"/>
      <c r="B181" s="240"/>
      <c r="C181" s="241"/>
      <c r="D181" s="242" t="s">
        <v>164</v>
      </c>
      <c r="E181" s="243" t="s">
        <v>1</v>
      </c>
      <c r="F181" s="244" t="s">
        <v>230</v>
      </c>
      <c r="G181" s="241"/>
      <c r="H181" s="245">
        <v>34.783000000000001</v>
      </c>
      <c r="I181" s="246"/>
      <c r="J181" s="241"/>
      <c r="K181" s="241"/>
      <c r="L181" s="247"/>
      <c r="M181" s="248"/>
      <c r="N181" s="249"/>
      <c r="O181" s="249"/>
      <c r="P181" s="249"/>
      <c r="Q181" s="249"/>
      <c r="R181" s="249"/>
      <c r="S181" s="249"/>
      <c r="T181" s="25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1" t="s">
        <v>164</v>
      </c>
      <c r="AU181" s="251" t="s">
        <v>85</v>
      </c>
      <c r="AV181" s="13" t="s">
        <v>85</v>
      </c>
      <c r="AW181" s="13" t="s">
        <v>31</v>
      </c>
      <c r="AX181" s="13" t="s">
        <v>77</v>
      </c>
      <c r="AY181" s="251" t="s">
        <v>156</v>
      </c>
    </row>
    <row r="182" s="2" customFormat="1" ht="33" customHeight="1">
      <c r="A182" s="37"/>
      <c r="B182" s="38"/>
      <c r="C182" s="226" t="s">
        <v>231</v>
      </c>
      <c r="D182" s="226" t="s">
        <v>158</v>
      </c>
      <c r="E182" s="227" t="s">
        <v>232</v>
      </c>
      <c r="F182" s="228" t="s">
        <v>233</v>
      </c>
      <c r="G182" s="229" t="s">
        <v>234</v>
      </c>
      <c r="H182" s="230">
        <v>60.869999999999997</v>
      </c>
      <c r="I182" s="231"/>
      <c r="J182" s="232">
        <f>ROUND(I182*H182,2)</f>
        <v>0</v>
      </c>
      <c r="K182" s="233"/>
      <c r="L182" s="43"/>
      <c r="M182" s="234" t="s">
        <v>1</v>
      </c>
      <c r="N182" s="235" t="s">
        <v>42</v>
      </c>
      <c r="O182" s="90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8" t="s">
        <v>162</v>
      </c>
      <c r="AT182" s="238" t="s">
        <v>158</v>
      </c>
      <c r="AU182" s="238" t="s">
        <v>85</v>
      </c>
      <c r="AY182" s="16" t="s">
        <v>156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6" t="s">
        <v>33</v>
      </c>
      <c r="BK182" s="239">
        <f>ROUND(I182*H182,2)</f>
        <v>0</v>
      </c>
      <c r="BL182" s="16" t="s">
        <v>162</v>
      </c>
      <c r="BM182" s="238" t="s">
        <v>235</v>
      </c>
    </row>
    <row r="183" s="13" customFormat="1">
      <c r="A183" s="13"/>
      <c r="B183" s="240"/>
      <c r="C183" s="241"/>
      <c r="D183" s="242" t="s">
        <v>164</v>
      </c>
      <c r="E183" s="243" t="s">
        <v>1</v>
      </c>
      <c r="F183" s="244" t="s">
        <v>236</v>
      </c>
      <c r="G183" s="241"/>
      <c r="H183" s="245">
        <v>60.869999999999997</v>
      </c>
      <c r="I183" s="246"/>
      <c r="J183" s="241"/>
      <c r="K183" s="241"/>
      <c r="L183" s="247"/>
      <c r="M183" s="248"/>
      <c r="N183" s="249"/>
      <c r="O183" s="249"/>
      <c r="P183" s="249"/>
      <c r="Q183" s="249"/>
      <c r="R183" s="249"/>
      <c r="S183" s="249"/>
      <c r="T183" s="25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1" t="s">
        <v>164</v>
      </c>
      <c r="AU183" s="251" t="s">
        <v>85</v>
      </c>
      <c r="AV183" s="13" t="s">
        <v>85</v>
      </c>
      <c r="AW183" s="13" t="s">
        <v>31</v>
      </c>
      <c r="AX183" s="13" t="s">
        <v>77</v>
      </c>
      <c r="AY183" s="251" t="s">
        <v>156</v>
      </c>
    </row>
    <row r="184" s="2" customFormat="1" ht="24.15" customHeight="1">
      <c r="A184" s="37"/>
      <c r="B184" s="38"/>
      <c r="C184" s="226" t="s">
        <v>237</v>
      </c>
      <c r="D184" s="226" t="s">
        <v>158</v>
      </c>
      <c r="E184" s="227" t="s">
        <v>238</v>
      </c>
      <c r="F184" s="228" t="s">
        <v>239</v>
      </c>
      <c r="G184" s="229" t="s">
        <v>169</v>
      </c>
      <c r="H184" s="230">
        <v>12.996</v>
      </c>
      <c r="I184" s="231"/>
      <c r="J184" s="232">
        <f>ROUND(I184*H184,2)</f>
        <v>0</v>
      </c>
      <c r="K184" s="233"/>
      <c r="L184" s="43"/>
      <c r="M184" s="234" t="s">
        <v>1</v>
      </c>
      <c r="N184" s="235" t="s">
        <v>42</v>
      </c>
      <c r="O184" s="90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162</v>
      </c>
      <c r="AT184" s="238" t="s">
        <v>158</v>
      </c>
      <c r="AU184" s="238" t="s">
        <v>85</v>
      </c>
      <c r="AY184" s="16" t="s">
        <v>156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33</v>
      </c>
      <c r="BK184" s="239">
        <f>ROUND(I184*H184,2)</f>
        <v>0</v>
      </c>
      <c r="BL184" s="16" t="s">
        <v>162</v>
      </c>
      <c r="BM184" s="238" t="s">
        <v>240</v>
      </c>
    </row>
    <row r="185" s="13" customFormat="1">
      <c r="A185" s="13"/>
      <c r="B185" s="240"/>
      <c r="C185" s="241"/>
      <c r="D185" s="242" t="s">
        <v>164</v>
      </c>
      <c r="E185" s="243" t="s">
        <v>1</v>
      </c>
      <c r="F185" s="244" t="s">
        <v>241</v>
      </c>
      <c r="G185" s="241"/>
      <c r="H185" s="245">
        <v>6.6959999999999997</v>
      </c>
      <c r="I185" s="246"/>
      <c r="J185" s="241"/>
      <c r="K185" s="241"/>
      <c r="L185" s="247"/>
      <c r="M185" s="248"/>
      <c r="N185" s="249"/>
      <c r="O185" s="249"/>
      <c r="P185" s="249"/>
      <c r="Q185" s="249"/>
      <c r="R185" s="249"/>
      <c r="S185" s="249"/>
      <c r="T185" s="25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1" t="s">
        <v>164</v>
      </c>
      <c r="AU185" s="251" t="s">
        <v>85</v>
      </c>
      <c r="AV185" s="13" t="s">
        <v>85</v>
      </c>
      <c r="AW185" s="13" t="s">
        <v>31</v>
      </c>
      <c r="AX185" s="13" t="s">
        <v>77</v>
      </c>
      <c r="AY185" s="251" t="s">
        <v>156</v>
      </c>
    </row>
    <row r="186" s="13" customFormat="1">
      <c r="A186" s="13"/>
      <c r="B186" s="240"/>
      <c r="C186" s="241"/>
      <c r="D186" s="242" t="s">
        <v>164</v>
      </c>
      <c r="E186" s="243" t="s">
        <v>1</v>
      </c>
      <c r="F186" s="244" t="s">
        <v>242</v>
      </c>
      <c r="G186" s="241"/>
      <c r="H186" s="245">
        <v>6.2999999999999998</v>
      </c>
      <c r="I186" s="246"/>
      <c r="J186" s="241"/>
      <c r="K186" s="241"/>
      <c r="L186" s="247"/>
      <c r="M186" s="248"/>
      <c r="N186" s="249"/>
      <c r="O186" s="249"/>
      <c r="P186" s="249"/>
      <c r="Q186" s="249"/>
      <c r="R186" s="249"/>
      <c r="S186" s="249"/>
      <c r="T186" s="25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1" t="s">
        <v>164</v>
      </c>
      <c r="AU186" s="251" t="s">
        <v>85</v>
      </c>
      <c r="AV186" s="13" t="s">
        <v>85</v>
      </c>
      <c r="AW186" s="13" t="s">
        <v>31</v>
      </c>
      <c r="AX186" s="13" t="s">
        <v>77</v>
      </c>
      <c r="AY186" s="251" t="s">
        <v>156</v>
      </c>
    </row>
    <row r="187" s="2" customFormat="1" ht="24.15" customHeight="1">
      <c r="A187" s="37"/>
      <c r="B187" s="38"/>
      <c r="C187" s="226" t="s">
        <v>243</v>
      </c>
      <c r="D187" s="226" t="s">
        <v>158</v>
      </c>
      <c r="E187" s="227" t="s">
        <v>244</v>
      </c>
      <c r="F187" s="228" t="s">
        <v>245</v>
      </c>
      <c r="G187" s="229" t="s">
        <v>169</v>
      </c>
      <c r="H187" s="230">
        <v>23.885000000000002</v>
      </c>
      <c r="I187" s="231"/>
      <c r="J187" s="232">
        <f>ROUND(I187*H187,2)</f>
        <v>0</v>
      </c>
      <c r="K187" s="233"/>
      <c r="L187" s="43"/>
      <c r="M187" s="234" t="s">
        <v>1</v>
      </c>
      <c r="N187" s="235" t="s">
        <v>42</v>
      </c>
      <c r="O187" s="90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162</v>
      </c>
      <c r="AT187" s="238" t="s">
        <v>158</v>
      </c>
      <c r="AU187" s="238" t="s">
        <v>85</v>
      </c>
      <c r="AY187" s="16" t="s">
        <v>156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33</v>
      </c>
      <c r="BK187" s="239">
        <f>ROUND(I187*H187,2)</f>
        <v>0</v>
      </c>
      <c r="BL187" s="16" t="s">
        <v>162</v>
      </c>
      <c r="BM187" s="238" t="s">
        <v>246</v>
      </c>
    </row>
    <row r="188" s="13" customFormat="1">
      <c r="A188" s="13"/>
      <c r="B188" s="240"/>
      <c r="C188" s="241"/>
      <c r="D188" s="242" t="s">
        <v>164</v>
      </c>
      <c r="E188" s="243" t="s">
        <v>1</v>
      </c>
      <c r="F188" s="244" t="s">
        <v>247</v>
      </c>
      <c r="G188" s="241"/>
      <c r="H188" s="245">
        <v>6.4400000000000004</v>
      </c>
      <c r="I188" s="246"/>
      <c r="J188" s="241"/>
      <c r="K188" s="241"/>
      <c r="L188" s="247"/>
      <c r="M188" s="248"/>
      <c r="N188" s="249"/>
      <c r="O188" s="249"/>
      <c r="P188" s="249"/>
      <c r="Q188" s="249"/>
      <c r="R188" s="249"/>
      <c r="S188" s="249"/>
      <c r="T188" s="25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1" t="s">
        <v>164</v>
      </c>
      <c r="AU188" s="251" t="s">
        <v>85</v>
      </c>
      <c r="AV188" s="13" t="s">
        <v>85</v>
      </c>
      <c r="AW188" s="13" t="s">
        <v>31</v>
      </c>
      <c r="AX188" s="13" t="s">
        <v>77</v>
      </c>
      <c r="AY188" s="251" t="s">
        <v>156</v>
      </c>
    </row>
    <row r="189" s="13" customFormat="1">
      <c r="A189" s="13"/>
      <c r="B189" s="240"/>
      <c r="C189" s="241"/>
      <c r="D189" s="242" t="s">
        <v>164</v>
      </c>
      <c r="E189" s="243" t="s">
        <v>1</v>
      </c>
      <c r="F189" s="244" t="s">
        <v>248</v>
      </c>
      <c r="G189" s="241"/>
      <c r="H189" s="245">
        <v>9.8559999999999999</v>
      </c>
      <c r="I189" s="246"/>
      <c r="J189" s="241"/>
      <c r="K189" s="241"/>
      <c r="L189" s="247"/>
      <c r="M189" s="248"/>
      <c r="N189" s="249"/>
      <c r="O189" s="249"/>
      <c r="P189" s="249"/>
      <c r="Q189" s="249"/>
      <c r="R189" s="249"/>
      <c r="S189" s="249"/>
      <c r="T189" s="25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1" t="s">
        <v>164</v>
      </c>
      <c r="AU189" s="251" t="s">
        <v>85</v>
      </c>
      <c r="AV189" s="13" t="s">
        <v>85</v>
      </c>
      <c r="AW189" s="13" t="s">
        <v>31</v>
      </c>
      <c r="AX189" s="13" t="s">
        <v>77</v>
      </c>
      <c r="AY189" s="251" t="s">
        <v>156</v>
      </c>
    </row>
    <row r="190" s="13" customFormat="1">
      <c r="A190" s="13"/>
      <c r="B190" s="240"/>
      <c r="C190" s="241"/>
      <c r="D190" s="242" t="s">
        <v>164</v>
      </c>
      <c r="E190" s="243" t="s">
        <v>1</v>
      </c>
      <c r="F190" s="244" t="s">
        <v>249</v>
      </c>
      <c r="G190" s="241"/>
      <c r="H190" s="245">
        <v>6.1879999999999997</v>
      </c>
      <c r="I190" s="246"/>
      <c r="J190" s="241"/>
      <c r="K190" s="241"/>
      <c r="L190" s="247"/>
      <c r="M190" s="248"/>
      <c r="N190" s="249"/>
      <c r="O190" s="249"/>
      <c r="P190" s="249"/>
      <c r="Q190" s="249"/>
      <c r="R190" s="249"/>
      <c r="S190" s="249"/>
      <c r="T190" s="25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1" t="s">
        <v>164</v>
      </c>
      <c r="AU190" s="251" t="s">
        <v>85</v>
      </c>
      <c r="AV190" s="13" t="s">
        <v>85</v>
      </c>
      <c r="AW190" s="13" t="s">
        <v>31</v>
      </c>
      <c r="AX190" s="13" t="s">
        <v>77</v>
      </c>
      <c r="AY190" s="251" t="s">
        <v>156</v>
      </c>
    </row>
    <row r="191" s="13" customFormat="1">
      <c r="A191" s="13"/>
      <c r="B191" s="240"/>
      <c r="C191" s="241"/>
      <c r="D191" s="242" t="s">
        <v>164</v>
      </c>
      <c r="E191" s="243" t="s">
        <v>1</v>
      </c>
      <c r="F191" s="244" t="s">
        <v>250</v>
      </c>
      <c r="G191" s="241"/>
      <c r="H191" s="245">
        <v>1.401</v>
      </c>
      <c r="I191" s="246"/>
      <c r="J191" s="241"/>
      <c r="K191" s="241"/>
      <c r="L191" s="247"/>
      <c r="M191" s="248"/>
      <c r="N191" s="249"/>
      <c r="O191" s="249"/>
      <c r="P191" s="249"/>
      <c r="Q191" s="249"/>
      <c r="R191" s="249"/>
      <c r="S191" s="249"/>
      <c r="T191" s="25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1" t="s">
        <v>164</v>
      </c>
      <c r="AU191" s="251" t="s">
        <v>85</v>
      </c>
      <c r="AV191" s="13" t="s">
        <v>85</v>
      </c>
      <c r="AW191" s="13" t="s">
        <v>31</v>
      </c>
      <c r="AX191" s="13" t="s">
        <v>77</v>
      </c>
      <c r="AY191" s="251" t="s">
        <v>156</v>
      </c>
    </row>
    <row r="192" s="2" customFormat="1" ht="24.15" customHeight="1">
      <c r="A192" s="37"/>
      <c r="B192" s="38"/>
      <c r="C192" s="226" t="s">
        <v>251</v>
      </c>
      <c r="D192" s="226" t="s">
        <v>158</v>
      </c>
      <c r="E192" s="227" t="s">
        <v>252</v>
      </c>
      <c r="F192" s="228" t="s">
        <v>253</v>
      </c>
      <c r="G192" s="229" t="s">
        <v>169</v>
      </c>
      <c r="H192" s="230">
        <v>6.4980000000000002</v>
      </c>
      <c r="I192" s="231"/>
      <c r="J192" s="232">
        <f>ROUND(I192*H192,2)</f>
        <v>0</v>
      </c>
      <c r="K192" s="233"/>
      <c r="L192" s="43"/>
      <c r="M192" s="234" t="s">
        <v>1</v>
      </c>
      <c r="N192" s="235" t="s">
        <v>42</v>
      </c>
      <c r="O192" s="90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8" t="s">
        <v>162</v>
      </c>
      <c r="AT192" s="238" t="s">
        <v>158</v>
      </c>
      <c r="AU192" s="238" t="s">
        <v>85</v>
      </c>
      <c r="AY192" s="16" t="s">
        <v>156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6" t="s">
        <v>33</v>
      </c>
      <c r="BK192" s="239">
        <f>ROUND(I192*H192,2)</f>
        <v>0</v>
      </c>
      <c r="BL192" s="16" t="s">
        <v>162</v>
      </c>
      <c r="BM192" s="238" t="s">
        <v>254</v>
      </c>
    </row>
    <row r="193" s="13" customFormat="1">
      <c r="A193" s="13"/>
      <c r="B193" s="240"/>
      <c r="C193" s="241"/>
      <c r="D193" s="242" t="s">
        <v>164</v>
      </c>
      <c r="E193" s="243" t="s">
        <v>1</v>
      </c>
      <c r="F193" s="244" t="s">
        <v>255</v>
      </c>
      <c r="G193" s="241"/>
      <c r="H193" s="245">
        <v>3.3479999999999999</v>
      </c>
      <c r="I193" s="246"/>
      <c r="J193" s="241"/>
      <c r="K193" s="241"/>
      <c r="L193" s="247"/>
      <c r="M193" s="248"/>
      <c r="N193" s="249"/>
      <c r="O193" s="249"/>
      <c r="P193" s="249"/>
      <c r="Q193" s="249"/>
      <c r="R193" s="249"/>
      <c r="S193" s="249"/>
      <c r="T193" s="25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1" t="s">
        <v>164</v>
      </c>
      <c r="AU193" s="251" t="s">
        <v>85</v>
      </c>
      <c r="AV193" s="13" t="s">
        <v>85</v>
      </c>
      <c r="AW193" s="13" t="s">
        <v>31</v>
      </c>
      <c r="AX193" s="13" t="s">
        <v>77</v>
      </c>
      <c r="AY193" s="251" t="s">
        <v>156</v>
      </c>
    </row>
    <row r="194" s="13" customFormat="1">
      <c r="A194" s="13"/>
      <c r="B194" s="240"/>
      <c r="C194" s="241"/>
      <c r="D194" s="242" t="s">
        <v>164</v>
      </c>
      <c r="E194" s="243" t="s">
        <v>1</v>
      </c>
      <c r="F194" s="244" t="s">
        <v>256</v>
      </c>
      <c r="G194" s="241"/>
      <c r="H194" s="245">
        <v>3.1499999999999999</v>
      </c>
      <c r="I194" s="246"/>
      <c r="J194" s="241"/>
      <c r="K194" s="241"/>
      <c r="L194" s="247"/>
      <c r="M194" s="248"/>
      <c r="N194" s="249"/>
      <c r="O194" s="249"/>
      <c r="P194" s="249"/>
      <c r="Q194" s="249"/>
      <c r="R194" s="249"/>
      <c r="S194" s="249"/>
      <c r="T194" s="25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1" t="s">
        <v>164</v>
      </c>
      <c r="AU194" s="251" t="s">
        <v>85</v>
      </c>
      <c r="AV194" s="13" t="s">
        <v>85</v>
      </c>
      <c r="AW194" s="13" t="s">
        <v>31</v>
      </c>
      <c r="AX194" s="13" t="s">
        <v>77</v>
      </c>
      <c r="AY194" s="251" t="s">
        <v>156</v>
      </c>
    </row>
    <row r="195" s="2" customFormat="1" ht="24.15" customHeight="1">
      <c r="A195" s="37"/>
      <c r="B195" s="38"/>
      <c r="C195" s="226" t="s">
        <v>257</v>
      </c>
      <c r="D195" s="226" t="s">
        <v>158</v>
      </c>
      <c r="E195" s="227" t="s">
        <v>258</v>
      </c>
      <c r="F195" s="228" t="s">
        <v>259</v>
      </c>
      <c r="G195" s="229" t="s">
        <v>169</v>
      </c>
      <c r="H195" s="230">
        <v>2.9119999999999999</v>
      </c>
      <c r="I195" s="231"/>
      <c r="J195" s="232">
        <f>ROUND(I195*H195,2)</f>
        <v>0</v>
      </c>
      <c r="K195" s="233"/>
      <c r="L195" s="43"/>
      <c r="M195" s="234" t="s">
        <v>1</v>
      </c>
      <c r="N195" s="235" t="s">
        <v>42</v>
      </c>
      <c r="O195" s="90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8" t="s">
        <v>162</v>
      </c>
      <c r="AT195" s="238" t="s">
        <v>158</v>
      </c>
      <c r="AU195" s="238" t="s">
        <v>85</v>
      </c>
      <c r="AY195" s="16" t="s">
        <v>156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6" t="s">
        <v>33</v>
      </c>
      <c r="BK195" s="239">
        <f>ROUND(I195*H195,2)</f>
        <v>0</v>
      </c>
      <c r="BL195" s="16" t="s">
        <v>162</v>
      </c>
      <c r="BM195" s="238" t="s">
        <v>260</v>
      </c>
    </row>
    <row r="196" s="13" customFormat="1">
      <c r="A196" s="13"/>
      <c r="B196" s="240"/>
      <c r="C196" s="241"/>
      <c r="D196" s="242" t="s">
        <v>164</v>
      </c>
      <c r="E196" s="243" t="s">
        <v>1</v>
      </c>
      <c r="F196" s="244" t="s">
        <v>261</v>
      </c>
      <c r="G196" s="241"/>
      <c r="H196" s="245">
        <v>2.9119999999999999</v>
      </c>
      <c r="I196" s="246"/>
      <c r="J196" s="241"/>
      <c r="K196" s="241"/>
      <c r="L196" s="247"/>
      <c r="M196" s="248"/>
      <c r="N196" s="249"/>
      <c r="O196" s="249"/>
      <c r="P196" s="249"/>
      <c r="Q196" s="249"/>
      <c r="R196" s="249"/>
      <c r="S196" s="249"/>
      <c r="T196" s="25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1" t="s">
        <v>164</v>
      </c>
      <c r="AU196" s="251" t="s">
        <v>85</v>
      </c>
      <c r="AV196" s="13" t="s">
        <v>85</v>
      </c>
      <c r="AW196" s="13" t="s">
        <v>31</v>
      </c>
      <c r="AX196" s="13" t="s">
        <v>77</v>
      </c>
      <c r="AY196" s="251" t="s">
        <v>156</v>
      </c>
    </row>
    <row r="197" s="2" customFormat="1" ht="16.5" customHeight="1">
      <c r="A197" s="37"/>
      <c r="B197" s="38"/>
      <c r="C197" s="252" t="s">
        <v>262</v>
      </c>
      <c r="D197" s="252" t="s">
        <v>263</v>
      </c>
      <c r="E197" s="253" t="s">
        <v>264</v>
      </c>
      <c r="F197" s="254" t="s">
        <v>265</v>
      </c>
      <c r="G197" s="255" t="s">
        <v>234</v>
      </c>
      <c r="H197" s="256">
        <v>18.82</v>
      </c>
      <c r="I197" s="257"/>
      <c r="J197" s="258">
        <f>ROUND(I197*H197,2)</f>
        <v>0</v>
      </c>
      <c r="K197" s="259"/>
      <c r="L197" s="260"/>
      <c r="M197" s="261" t="s">
        <v>1</v>
      </c>
      <c r="N197" s="262" t="s">
        <v>42</v>
      </c>
      <c r="O197" s="90"/>
      <c r="P197" s="236">
        <f>O197*H197</f>
        <v>0</v>
      </c>
      <c r="Q197" s="236">
        <v>1</v>
      </c>
      <c r="R197" s="236">
        <f>Q197*H197</f>
        <v>18.82</v>
      </c>
      <c r="S197" s="236">
        <v>0</v>
      </c>
      <c r="T197" s="23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8" t="s">
        <v>200</v>
      </c>
      <c r="AT197" s="238" t="s">
        <v>263</v>
      </c>
      <c r="AU197" s="238" t="s">
        <v>85</v>
      </c>
      <c r="AY197" s="16" t="s">
        <v>156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6" t="s">
        <v>33</v>
      </c>
      <c r="BK197" s="239">
        <f>ROUND(I197*H197,2)</f>
        <v>0</v>
      </c>
      <c r="BL197" s="16" t="s">
        <v>162</v>
      </c>
      <c r="BM197" s="238" t="s">
        <v>266</v>
      </c>
    </row>
    <row r="198" s="13" customFormat="1">
      <c r="A198" s="13"/>
      <c r="B198" s="240"/>
      <c r="C198" s="241"/>
      <c r="D198" s="242" t="s">
        <v>164</v>
      </c>
      <c r="E198" s="243" t="s">
        <v>1</v>
      </c>
      <c r="F198" s="244" t="s">
        <v>267</v>
      </c>
      <c r="G198" s="241"/>
      <c r="H198" s="245">
        <v>9.4100000000000001</v>
      </c>
      <c r="I198" s="246"/>
      <c r="J198" s="241"/>
      <c r="K198" s="241"/>
      <c r="L198" s="247"/>
      <c r="M198" s="248"/>
      <c r="N198" s="249"/>
      <c r="O198" s="249"/>
      <c r="P198" s="249"/>
      <c r="Q198" s="249"/>
      <c r="R198" s="249"/>
      <c r="S198" s="249"/>
      <c r="T198" s="25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1" t="s">
        <v>164</v>
      </c>
      <c r="AU198" s="251" t="s">
        <v>85</v>
      </c>
      <c r="AV198" s="13" t="s">
        <v>85</v>
      </c>
      <c r="AW198" s="13" t="s">
        <v>31</v>
      </c>
      <c r="AX198" s="13" t="s">
        <v>33</v>
      </c>
      <c r="AY198" s="251" t="s">
        <v>156</v>
      </c>
    </row>
    <row r="199" s="13" customFormat="1">
      <c r="A199" s="13"/>
      <c r="B199" s="240"/>
      <c r="C199" s="241"/>
      <c r="D199" s="242" t="s">
        <v>164</v>
      </c>
      <c r="E199" s="241"/>
      <c r="F199" s="244" t="s">
        <v>268</v>
      </c>
      <c r="G199" s="241"/>
      <c r="H199" s="245">
        <v>18.82</v>
      </c>
      <c r="I199" s="246"/>
      <c r="J199" s="241"/>
      <c r="K199" s="241"/>
      <c r="L199" s="247"/>
      <c r="M199" s="248"/>
      <c r="N199" s="249"/>
      <c r="O199" s="249"/>
      <c r="P199" s="249"/>
      <c r="Q199" s="249"/>
      <c r="R199" s="249"/>
      <c r="S199" s="249"/>
      <c r="T199" s="25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1" t="s">
        <v>164</v>
      </c>
      <c r="AU199" s="251" t="s">
        <v>85</v>
      </c>
      <c r="AV199" s="13" t="s">
        <v>85</v>
      </c>
      <c r="AW199" s="13" t="s">
        <v>4</v>
      </c>
      <c r="AX199" s="13" t="s">
        <v>33</v>
      </c>
      <c r="AY199" s="251" t="s">
        <v>156</v>
      </c>
    </row>
    <row r="200" s="2" customFormat="1" ht="24.15" customHeight="1">
      <c r="A200" s="37"/>
      <c r="B200" s="38"/>
      <c r="C200" s="226" t="s">
        <v>269</v>
      </c>
      <c r="D200" s="226" t="s">
        <v>158</v>
      </c>
      <c r="E200" s="227" t="s">
        <v>270</v>
      </c>
      <c r="F200" s="228" t="s">
        <v>271</v>
      </c>
      <c r="G200" s="229" t="s">
        <v>161</v>
      </c>
      <c r="H200" s="230">
        <v>109.76000000000001</v>
      </c>
      <c r="I200" s="231"/>
      <c r="J200" s="232">
        <f>ROUND(I200*H200,2)</f>
        <v>0</v>
      </c>
      <c r="K200" s="233"/>
      <c r="L200" s="43"/>
      <c r="M200" s="234" t="s">
        <v>1</v>
      </c>
      <c r="N200" s="235" t="s">
        <v>42</v>
      </c>
      <c r="O200" s="90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8" t="s">
        <v>162</v>
      </c>
      <c r="AT200" s="238" t="s">
        <v>158</v>
      </c>
      <c r="AU200" s="238" t="s">
        <v>85</v>
      </c>
      <c r="AY200" s="16" t="s">
        <v>156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6" t="s">
        <v>33</v>
      </c>
      <c r="BK200" s="239">
        <f>ROUND(I200*H200,2)</f>
        <v>0</v>
      </c>
      <c r="BL200" s="16" t="s">
        <v>162</v>
      </c>
      <c r="BM200" s="238" t="s">
        <v>272</v>
      </c>
    </row>
    <row r="201" s="13" customFormat="1">
      <c r="A201" s="13"/>
      <c r="B201" s="240"/>
      <c r="C201" s="241"/>
      <c r="D201" s="242" t="s">
        <v>164</v>
      </c>
      <c r="E201" s="243" t="s">
        <v>1</v>
      </c>
      <c r="F201" s="244" t="s">
        <v>165</v>
      </c>
      <c r="G201" s="241"/>
      <c r="H201" s="245">
        <v>87.5</v>
      </c>
      <c r="I201" s="246"/>
      <c r="J201" s="241"/>
      <c r="K201" s="241"/>
      <c r="L201" s="247"/>
      <c r="M201" s="248"/>
      <c r="N201" s="249"/>
      <c r="O201" s="249"/>
      <c r="P201" s="249"/>
      <c r="Q201" s="249"/>
      <c r="R201" s="249"/>
      <c r="S201" s="249"/>
      <c r="T201" s="25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1" t="s">
        <v>164</v>
      </c>
      <c r="AU201" s="251" t="s">
        <v>85</v>
      </c>
      <c r="AV201" s="13" t="s">
        <v>85</v>
      </c>
      <c r="AW201" s="13" t="s">
        <v>31</v>
      </c>
      <c r="AX201" s="13" t="s">
        <v>77</v>
      </c>
      <c r="AY201" s="251" t="s">
        <v>156</v>
      </c>
    </row>
    <row r="202" s="13" customFormat="1">
      <c r="A202" s="13"/>
      <c r="B202" s="240"/>
      <c r="C202" s="241"/>
      <c r="D202" s="242" t="s">
        <v>164</v>
      </c>
      <c r="E202" s="243" t="s">
        <v>1</v>
      </c>
      <c r="F202" s="244" t="s">
        <v>166</v>
      </c>
      <c r="G202" s="241"/>
      <c r="H202" s="245">
        <v>22.260000000000002</v>
      </c>
      <c r="I202" s="246"/>
      <c r="J202" s="241"/>
      <c r="K202" s="241"/>
      <c r="L202" s="247"/>
      <c r="M202" s="248"/>
      <c r="N202" s="249"/>
      <c r="O202" s="249"/>
      <c r="P202" s="249"/>
      <c r="Q202" s="249"/>
      <c r="R202" s="249"/>
      <c r="S202" s="249"/>
      <c r="T202" s="25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1" t="s">
        <v>164</v>
      </c>
      <c r="AU202" s="251" t="s">
        <v>85</v>
      </c>
      <c r="AV202" s="13" t="s">
        <v>85</v>
      </c>
      <c r="AW202" s="13" t="s">
        <v>31</v>
      </c>
      <c r="AX202" s="13" t="s">
        <v>77</v>
      </c>
      <c r="AY202" s="251" t="s">
        <v>156</v>
      </c>
    </row>
    <row r="203" s="12" customFormat="1" ht="22.8" customHeight="1">
      <c r="A203" s="12"/>
      <c r="B203" s="210"/>
      <c r="C203" s="211"/>
      <c r="D203" s="212" t="s">
        <v>76</v>
      </c>
      <c r="E203" s="224" t="s">
        <v>85</v>
      </c>
      <c r="F203" s="224" t="s">
        <v>273</v>
      </c>
      <c r="G203" s="211"/>
      <c r="H203" s="211"/>
      <c r="I203" s="214"/>
      <c r="J203" s="225">
        <f>BK203</f>
        <v>0</v>
      </c>
      <c r="K203" s="211"/>
      <c r="L203" s="216"/>
      <c r="M203" s="217"/>
      <c r="N203" s="218"/>
      <c r="O203" s="218"/>
      <c r="P203" s="219">
        <f>SUM(P204:P254)</f>
        <v>0</v>
      </c>
      <c r="Q203" s="218"/>
      <c r="R203" s="219">
        <f>SUM(R204:R254)</f>
        <v>50.919625519999997</v>
      </c>
      <c r="S203" s="218"/>
      <c r="T203" s="220">
        <f>SUM(T204:T254)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21" t="s">
        <v>33</v>
      </c>
      <c r="AT203" s="222" t="s">
        <v>76</v>
      </c>
      <c r="AU203" s="222" t="s">
        <v>33</v>
      </c>
      <c r="AY203" s="221" t="s">
        <v>156</v>
      </c>
      <c r="BK203" s="223">
        <f>SUM(BK204:BK254)</f>
        <v>0</v>
      </c>
    </row>
    <row r="204" s="2" customFormat="1" ht="24.15" customHeight="1">
      <c r="A204" s="37"/>
      <c r="B204" s="38"/>
      <c r="C204" s="226" t="s">
        <v>7</v>
      </c>
      <c r="D204" s="226" t="s">
        <v>158</v>
      </c>
      <c r="E204" s="227" t="s">
        <v>274</v>
      </c>
      <c r="F204" s="228" t="s">
        <v>275</v>
      </c>
      <c r="G204" s="229" t="s">
        <v>276</v>
      </c>
      <c r="H204" s="230">
        <v>26.34</v>
      </c>
      <c r="I204" s="231"/>
      <c r="J204" s="232">
        <f>ROUND(I204*H204,2)</f>
        <v>0</v>
      </c>
      <c r="K204" s="233"/>
      <c r="L204" s="43"/>
      <c r="M204" s="234" t="s">
        <v>1</v>
      </c>
      <c r="N204" s="235" t="s">
        <v>42</v>
      </c>
      <c r="O204" s="90"/>
      <c r="P204" s="236">
        <f>O204*H204</f>
        <v>0</v>
      </c>
      <c r="Q204" s="236">
        <v>0.00016000000000000001</v>
      </c>
      <c r="R204" s="236">
        <f>Q204*H204</f>
        <v>0.0042144000000000001</v>
      </c>
      <c r="S204" s="236">
        <v>0</v>
      </c>
      <c r="T204" s="23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8" t="s">
        <v>162</v>
      </c>
      <c r="AT204" s="238" t="s">
        <v>158</v>
      </c>
      <c r="AU204" s="238" t="s">
        <v>85</v>
      </c>
      <c r="AY204" s="16" t="s">
        <v>156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6" t="s">
        <v>33</v>
      </c>
      <c r="BK204" s="239">
        <f>ROUND(I204*H204,2)</f>
        <v>0</v>
      </c>
      <c r="BL204" s="16" t="s">
        <v>162</v>
      </c>
      <c r="BM204" s="238" t="s">
        <v>277</v>
      </c>
    </row>
    <row r="205" s="13" customFormat="1">
      <c r="A205" s="13"/>
      <c r="B205" s="240"/>
      <c r="C205" s="241"/>
      <c r="D205" s="242" t="s">
        <v>164</v>
      </c>
      <c r="E205" s="243" t="s">
        <v>1</v>
      </c>
      <c r="F205" s="244" t="s">
        <v>278</v>
      </c>
      <c r="G205" s="241"/>
      <c r="H205" s="245">
        <v>26.34</v>
      </c>
      <c r="I205" s="246"/>
      <c r="J205" s="241"/>
      <c r="K205" s="241"/>
      <c r="L205" s="247"/>
      <c r="M205" s="248"/>
      <c r="N205" s="249"/>
      <c r="O205" s="249"/>
      <c r="P205" s="249"/>
      <c r="Q205" s="249"/>
      <c r="R205" s="249"/>
      <c r="S205" s="249"/>
      <c r="T205" s="25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1" t="s">
        <v>164</v>
      </c>
      <c r="AU205" s="251" t="s">
        <v>85</v>
      </c>
      <c r="AV205" s="13" t="s">
        <v>85</v>
      </c>
      <c r="AW205" s="13" t="s">
        <v>31</v>
      </c>
      <c r="AX205" s="13" t="s">
        <v>77</v>
      </c>
      <c r="AY205" s="251" t="s">
        <v>156</v>
      </c>
    </row>
    <row r="206" s="2" customFormat="1" ht="24.15" customHeight="1">
      <c r="A206" s="37"/>
      <c r="B206" s="38"/>
      <c r="C206" s="226" t="s">
        <v>279</v>
      </c>
      <c r="D206" s="226" t="s">
        <v>158</v>
      </c>
      <c r="E206" s="227" t="s">
        <v>280</v>
      </c>
      <c r="F206" s="228" t="s">
        <v>281</v>
      </c>
      <c r="G206" s="229" t="s">
        <v>276</v>
      </c>
      <c r="H206" s="230">
        <v>33.07</v>
      </c>
      <c r="I206" s="231"/>
      <c r="J206" s="232">
        <f>ROUND(I206*H206,2)</f>
        <v>0</v>
      </c>
      <c r="K206" s="233"/>
      <c r="L206" s="43"/>
      <c r="M206" s="234" t="s">
        <v>1</v>
      </c>
      <c r="N206" s="235" t="s">
        <v>42</v>
      </c>
      <c r="O206" s="90"/>
      <c r="P206" s="236">
        <f>O206*H206</f>
        <v>0</v>
      </c>
      <c r="Q206" s="236">
        <v>0.00048999999999999998</v>
      </c>
      <c r="R206" s="236">
        <f>Q206*H206</f>
        <v>0.016204300000000001</v>
      </c>
      <c r="S206" s="236">
        <v>0</v>
      </c>
      <c r="T206" s="23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8" t="s">
        <v>162</v>
      </c>
      <c r="AT206" s="238" t="s">
        <v>158</v>
      </c>
      <c r="AU206" s="238" t="s">
        <v>85</v>
      </c>
      <c r="AY206" s="16" t="s">
        <v>156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6" t="s">
        <v>33</v>
      </c>
      <c r="BK206" s="239">
        <f>ROUND(I206*H206,2)</f>
        <v>0</v>
      </c>
      <c r="BL206" s="16" t="s">
        <v>162</v>
      </c>
      <c r="BM206" s="238" t="s">
        <v>282</v>
      </c>
    </row>
    <row r="207" s="13" customFormat="1">
      <c r="A207" s="13"/>
      <c r="B207" s="240"/>
      <c r="C207" s="241"/>
      <c r="D207" s="242" t="s">
        <v>164</v>
      </c>
      <c r="E207" s="243" t="s">
        <v>1</v>
      </c>
      <c r="F207" s="244" t="s">
        <v>283</v>
      </c>
      <c r="G207" s="241"/>
      <c r="H207" s="245">
        <v>20.864999999999998</v>
      </c>
      <c r="I207" s="246"/>
      <c r="J207" s="241"/>
      <c r="K207" s="241"/>
      <c r="L207" s="247"/>
      <c r="M207" s="248"/>
      <c r="N207" s="249"/>
      <c r="O207" s="249"/>
      <c r="P207" s="249"/>
      <c r="Q207" s="249"/>
      <c r="R207" s="249"/>
      <c r="S207" s="249"/>
      <c r="T207" s="25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1" t="s">
        <v>164</v>
      </c>
      <c r="AU207" s="251" t="s">
        <v>85</v>
      </c>
      <c r="AV207" s="13" t="s">
        <v>85</v>
      </c>
      <c r="AW207" s="13" t="s">
        <v>31</v>
      </c>
      <c r="AX207" s="13" t="s">
        <v>77</v>
      </c>
      <c r="AY207" s="251" t="s">
        <v>156</v>
      </c>
    </row>
    <row r="208" s="13" customFormat="1">
      <c r="A208" s="13"/>
      <c r="B208" s="240"/>
      <c r="C208" s="241"/>
      <c r="D208" s="242" t="s">
        <v>164</v>
      </c>
      <c r="E208" s="243" t="s">
        <v>1</v>
      </c>
      <c r="F208" s="244" t="s">
        <v>284</v>
      </c>
      <c r="G208" s="241"/>
      <c r="H208" s="245">
        <v>12.205</v>
      </c>
      <c r="I208" s="246"/>
      <c r="J208" s="241"/>
      <c r="K208" s="241"/>
      <c r="L208" s="247"/>
      <c r="M208" s="248"/>
      <c r="N208" s="249"/>
      <c r="O208" s="249"/>
      <c r="P208" s="249"/>
      <c r="Q208" s="249"/>
      <c r="R208" s="249"/>
      <c r="S208" s="249"/>
      <c r="T208" s="25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1" t="s">
        <v>164</v>
      </c>
      <c r="AU208" s="251" t="s">
        <v>85</v>
      </c>
      <c r="AV208" s="13" t="s">
        <v>85</v>
      </c>
      <c r="AW208" s="13" t="s">
        <v>31</v>
      </c>
      <c r="AX208" s="13" t="s">
        <v>77</v>
      </c>
      <c r="AY208" s="251" t="s">
        <v>156</v>
      </c>
    </row>
    <row r="209" s="2" customFormat="1" ht="16.5" customHeight="1">
      <c r="A209" s="37"/>
      <c r="B209" s="38"/>
      <c r="C209" s="226" t="s">
        <v>285</v>
      </c>
      <c r="D209" s="226" t="s">
        <v>158</v>
      </c>
      <c r="E209" s="227" t="s">
        <v>286</v>
      </c>
      <c r="F209" s="228" t="s">
        <v>287</v>
      </c>
      <c r="G209" s="229" t="s">
        <v>288</v>
      </c>
      <c r="H209" s="230">
        <v>3</v>
      </c>
      <c r="I209" s="231"/>
      <c r="J209" s="232">
        <f>ROUND(I209*H209,2)</f>
        <v>0</v>
      </c>
      <c r="K209" s="233"/>
      <c r="L209" s="43"/>
      <c r="M209" s="234" t="s">
        <v>1</v>
      </c>
      <c r="N209" s="235" t="s">
        <v>42</v>
      </c>
      <c r="O209" s="90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8" t="s">
        <v>162</v>
      </c>
      <c r="AT209" s="238" t="s">
        <v>158</v>
      </c>
      <c r="AU209" s="238" t="s">
        <v>85</v>
      </c>
      <c r="AY209" s="16" t="s">
        <v>156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6" t="s">
        <v>33</v>
      </c>
      <c r="BK209" s="239">
        <f>ROUND(I209*H209,2)</f>
        <v>0</v>
      </c>
      <c r="BL209" s="16" t="s">
        <v>162</v>
      </c>
      <c r="BM209" s="238" t="s">
        <v>289</v>
      </c>
    </row>
    <row r="210" s="2" customFormat="1" ht="24.15" customHeight="1">
      <c r="A210" s="37"/>
      <c r="B210" s="38"/>
      <c r="C210" s="226" t="s">
        <v>290</v>
      </c>
      <c r="D210" s="226" t="s">
        <v>158</v>
      </c>
      <c r="E210" s="227" t="s">
        <v>291</v>
      </c>
      <c r="F210" s="228" t="s">
        <v>292</v>
      </c>
      <c r="G210" s="229" t="s">
        <v>161</v>
      </c>
      <c r="H210" s="230">
        <v>2.8799999999999999</v>
      </c>
      <c r="I210" s="231"/>
      <c r="J210" s="232">
        <f>ROUND(I210*H210,2)</f>
        <v>0</v>
      </c>
      <c r="K210" s="233"/>
      <c r="L210" s="43"/>
      <c r="M210" s="234" t="s">
        <v>1</v>
      </c>
      <c r="N210" s="235" t="s">
        <v>42</v>
      </c>
      <c r="O210" s="90"/>
      <c r="P210" s="236">
        <f>O210*H210</f>
        <v>0</v>
      </c>
      <c r="Q210" s="236">
        <v>0.00010000000000000001</v>
      </c>
      <c r="R210" s="236">
        <f>Q210*H210</f>
        <v>0.00028800000000000001</v>
      </c>
      <c r="S210" s="236">
        <v>0</v>
      </c>
      <c r="T210" s="23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8" t="s">
        <v>162</v>
      </c>
      <c r="AT210" s="238" t="s">
        <v>158</v>
      </c>
      <c r="AU210" s="238" t="s">
        <v>85</v>
      </c>
      <c r="AY210" s="16" t="s">
        <v>156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6" t="s">
        <v>33</v>
      </c>
      <c r="BK210" s="239">
        <f>ROUND(I210*H210,2)</f>
        <v>0</v>
      </c>
      <c r="BL210" s="16" t="s">
        <v>162</v>
      </c>
      <c r="BM210" s="238" t="s">
        <v>293</v>
      </c>
    </row>
    <row r="211" s="13" customFormat="1">
      <c r="A211" s="13"/>
      <c r="B211" s="240"/>
      <c r="C211" s="241"/>
      <c r="D211" s="242" t="s">
        <v>164</v>
      </c>
      <c r="E211" s="243" t="s">
        <v>1</v>
      </c>
      <c r="F211" s="244" t="s">
        <v>294</v>
      </c>
      <c r="G211" s="241"/>
      <c r="H211" s="245">
        <v>2.8799999999999999</v>
      </c>
      <c r="I211" s="246"/>
      <c r="J211" s="241"/>
      <c r="K211" s="241"/>
      <c r="L211" s="247"/>
      <c r="M211" s="248"/>
      <c r="N211" s="249"/>
      <c r="O211" s="249"/>
      <c r="P211" s="249"/>
      <c r="Q211" s="249"/>
      <c r="R211" s="249"/>
      <c r="S211" s="249"/>
      <c r="T211" s="25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1" t="s">
        <v>164</v>
      </c>
      <c r="AU211" s="251" t="s">
        <v>85</v>
      </c>
      <c r="AV211" s="13" t="s">
        <v>85</v>
      </c>
      <c r="AW211" s="13" t="s">
        <v>31</v>
      </c>
      <c r="AX211" s="13" t="s">
        <v>77</v>
      </c>
      <c r="AY211" s="251" t="s">
        <v>156</v>
      </c>
    </row>
    <row r="212" s="2" customFormat="1" ht="24.15" customHeight="1">
      <c r="A212" s="37"/>
      <c r="B212" s="38"/>
      <c r="C212" s="252" t="s">
        <v>295</v>
      </c>
      <c r="D212" s="252" t="s">
        <v>263</v>
      </c>
      <c r="E212" s="253" t="s">
        <v>296</v>
      </c>
      <c r="F212" s="254" t="s">
        <v>297</v>
      </c>
      <c r="G212" s="255" t="s">
        <v>161</v>
      </c>
      <c r="H212" s="256">
        <v>3.456</v>
      </c>
      <c r="I212" s="257"/>
      <c r="J212" s="258">
        <f>ROUND(I212*H212,2)</f>
        <v>0</v>
      </c>
      <c r="K212" s="259"/>
      <c r="L212" s="260"/>
      <c r="M212" s="261" t="s">
        <v>1</v>
      </c>
      <c r="N212" s="262" t="s">
        <v>42</v>
      </c>
      <c r="O212" s="90"/>
      <c r="P212" s="236">
        <f>O212*H212</f>
        <v>0</v>
      </c>
      <c r="Q212" s="236">
        <v>0.00050000000000000001</v>
      </c>
      <c r="R212" s="236">
        <f>Q212*H212</f>
        <v>0.0017279999999999999</v>
      </c>
      <c r="S212" s="236">
        <v>0</v>
      </c>
      <c r="T212" s="23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8" t="s">
        <v>200</v>
      </c>
      <c r="AT212" s="238" t="s">
        <v>263</v>
      </c>
      <c r="AU212" s="238" t="s">
        <v>85</v>
      </c>
      <c r="AY212" s="16" t="s">
        <v>156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6" t="s">
        <v>33</v>
      </c>
      <c r="BK212" s="239">
        <f>ROUND(I212*H212,2)</f>
        <v>0</v>
      </c>
      <c r="BL212" s="16" t="s">
        <v>162</v>
      </c>
      <c r="BM212" s="238" t="s">
        <v>298</v>
      </c>
    </row>
    <row r="213" s="13" customFormat="1">
      <c r="A213" s="13"/>
      <c r="B213" s="240"/>
      <c r="C213" s="241"/>
      <c r="D213" s="242" t="s">
        <v>164</v>
      </c>
      <c r="E213" s="243" t="s">
        <v>1</v>
      </c>
      <c r="F213" s="244" t="s">
        <v>299</v>
      </c>
      <c r="G213" s="241"/>
      <c r="H213" s="245">
        <v>2.8799999999999999</v>
      </c>
      <c r="I213" s="246"/>
      <c r="J213" s="241"/>
      <c r="K213" s="241"/>
      <c r="L213" s="247"/>
      <c r="M213" s="248"/>
      <c r="N213" s="249"/>
      <c r="O213" s="249"/>
      <c r="P213" s="249"/>
      <c r="Q213" s="249"/>
      <c r="R213" s="249"/>
      <c r="S213" s="249"/>
      <c r="T213" s="25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1" t="s">
        <v>164</v>
      </c>
      <c r="AU213" s="251" t="s">
        <v>85</v>
      </c>
      <c r="AV213" s="13" t="s">
        <v>85</v>
      </c>
      <c r="AW213" s="13" t="s">
        <v>31</v>
      </c>
      <c r="AX213" s="13" t="s">
        <v>33</v>
      </c>
      <c r="AY213" s="251" t="s">
        <v>156</v>
      </c>
    </row>
    <row r="214" s="13" customFormat="1">
      <c r="A214" s="13"/>
      <c r="B214" s="240"/>
      <c r="C214" s="241"/>
      <c r="D214" s="242" t="s">
        <v>164</v>
      </c>
      <c r="E214" s="241"/>
      <c r="F214" s="244" t="s">
        <v>300</v>
      </c>
      <c r="G214" s="241"/>
      <c r="H214" s="245">
        <v>3.456</v>
      </c>
      <c r="I214" s="246"/>
      <c r="J214" s="241"/>
      <c r="K214" s="241"/>
      <c r="L214" s="247"/>
      <c r="M214" s="248"/>
      <c r="N214" s="249"/>
      <c r="O214" s="249"/>
      <c r="P214" s="249"/>
      <c r="Q214" s="249"/>
      <c r="R214" s="249"/>
      <c r="S214" s="249"/>
      <c r="T214" s="25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1" t="s">
        <v>164</v>
      </c>
      <c r="AU214" s="251" t="s">
        <v>85</v>
      </c>
      <c r="AV214" s="13" t="s">
        <v>85</v>
      </c>
      <c r="AW214" s="13" t="s">
        <v>4</v>
      </c>
      <c r="AX214" s="13" t="s">
        <v>33</v>
      </c>
      <c r="AY214" s="251" t="s">
        <v>156</v>
      </c>
    </row>
    <row r="215" s="2" customFormat="1" ht="16.5" customHeight="1">
      <c r="A215" s="37"/>
      <c r="B215" s="38"/>
      <c r="C215" s="226" t="s">
        <v>301</v>
      </c>
      <c r="D215" s="226" t="s">
        <v>158</v>
      </c>
      <c r="E215" s="227" t="s">
        <v>302</v>
      </c>
      <c r="F215" s="228" t="s">
        <v>303</v>
      </c>
      <c r="G215" s="229" t="s">
        <v>169</v>
      </c>
      <c r="H215" s="230">
        <v>0.40699999999999997</v>
      </c>
      <c r="I215" s="231"/>
      <c r="J215" s="232">
        <f>ROUND(I215*H215,2)</f>
        <v>0</v>
      </c>
      <c r="K215" s="233"/>
      <c r="L215" s="43"/>
      <c r="M215" s="234" t="s">
        <v>1</v>
      </c>
      <c r="N215" s="235" t="s">
        <v>42</v>
      </c>
      <c r="O215" s="90"/>
      <c r="P215" s="236">
        <f>O215*H215</f>
        <v>0</v>
      </c>
      <c r="Q215" s="236">
        <v>2.3010199999999998</v>
      </c>
      <c r="R215" s="236">
        <f>Q215*H215</f>
        <v>0.93651513999999991</v>
      </c>
      <c r="S215" s="236">
        <v>0</v>
      </c>
      <c r="T215" s="23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8" t="s">
        <v>162</v>
      </c>
      <c r="AT215" s="238" t="s">
        <v>158</v>
      </c>
      <c r="AU215" s="238" t="s">
        <v>85</v>
      </c>
      <c r="AY215" s="16" t="s">
        <v>156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6" t="s">
        <v>33</v>
      </c>
      <c r="BK215" s="239">
        <f>ROUND(I215*H215,2)</f>
        <v>0</v>
      </c>
      <c r="BL215" s="16" t="s">
        <v>162</v>
      </c>
      <c r="BM215" s="238" t="s">
        <v>304</v>
      </c>
    </row>
    <row r="216" s="13" customFormat="1">
      <c r="A216" s="13"/>
      <c r="B216" s="240"/>
      <c r="C216" s="241"/>
      <c r="D216" s="242" t="s">
        <v>164</v>
      </c>
      <c r="E216" s="243" t="s">
        <v>1</v>
      </c>
      <c r="F216" s="244" t="s">
        <v>305</v>
      </c>
      <c r="G216" s="241"/>
      <c r="H216" s="245">
        <v>0.40699999999999997</v>
      </c>
      <c r="I216" s="246"/>
      <c r="J216" s="241"/>
      <c r="K216" s="241"/>
      <c r="L216" s="247"/>
      <c r="M216" s="248"/>
      <c r="N216" s="249"/>
      <c r="O216" s="249"/>
      <c r="P216" s="249"/>
      <c r="Q216" s="249"/>
      <c r="R216" s="249"/>
      <c r="S216" s="249"/>
      <c r="T216" s="25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1" t="s">
        <v>164</v>
      </c>
      <c r="AU216" s="251" t="s">
        <v>85</v>
      </c>
      <c r="AV216" s="13" t="s">
        <v>85</v>
      </c>
      <c r="AW216" s="13" t="s">
        <v>31</v>
      </c>
      <c r="AX216" s="13" t="s">
        <v>77</v>
      </c>
      <c r="AY216" s="251" t="s">
        <v>156</v>
      </c>
    </row>
    <row r="217" s="2" customFormat="1" ht="24.15" customHeight="1">
      <c r="A217" s="37"/>
      <c r="B217" s="38"/>
      <c r="C217" s="226" t="s">
        <v>306</v>
      </c>
      <c r="D217" s="226" t="s">
        <v>158</v>
      </c>
      <c r="E217" s="227" t="s">
        <v>307</v>
      </c>
      <c r="F217" s="228" t="s">
        <v>308</v>
      </c>
      <c r="G217" s="229" t="s">
        <v>169</v>
      </c>
      <c r="H217" s="230">
        <v>0.252</v>
      </c>
      <c r="I217" s="231"/>
      <c r="J217" s="232">
        <f>ROUND(I217*H217,2)</f>
        <v>0</v>
      </c>
      <c r="K217" s="233"/>
      <c r="L217" s="43"/>
      <c r="M217" s="234" t="s">
        <v>1</v>
      </c>
      <c r="N217" s="235" t="s">
        <v>42</v>
      </c>
      <c r="O217" s="90"/>
      <c r="P217" s="236">
        <f>O217*H217</f>
        <v>0</v>
      </c>
      <c r="Q217" s="236">
        <v>2.5018699999999998</v>
      </c>
      <c r="R217" s="236">
        <f>Q217*H217</f>
        <v>0.63047123999999999</v>
      </c>
      <c r="S217" s="236">
        <v>0</v>
      </c>
      <c r="T217" s="23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8" t="s">
        <v>162</v>
      </c>
      <c r="AT217" s="238" t="s">
        <v>158</v>
      </c>
      <c r="AU217" s="238" t="s">
        <v>85</v>
      </c>
      <c r="AY217" s="16" t="s">
        <v>156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6" t="s">
        <v>33</v>
      </c>
      <c r="BK217" s="239">
        <f>ROUND(I217*H217,2)</f>
        <v>0</v>
      </c>
      <c r="BL217" s="16" t="s">
        <v>162</v>
      </c>
      <c r="BM217" s="238" t="s">
        <v>309</v>
      </c>
    </row>
    <row r="218" s="13" customFormat="1">
      <c r="A218" s="13"/>
      <c r="B218" s="240"/>
      <c r="C218" s="241"/>
      <c r="D218" s="242" t="s">
        <v>164</v>
      </c>
      <c r="E218" s="243" t="s">
        <v>1</v>
      </c>
      <c r="F218" s="244" t="s">
        <v>310</v>
      </c>
      <c r="G218" s="241"/>
      <c r="H218" s="245">
        <v>0.252</v>
      </c>
      <c r="I218" s="246"/>
      <c r="J218" s="241"/>
      <c r="K218" s="241"/>
      <c r="L218" s="247"/>
      <c r="M218" s="248"/>
      <c r="N218" s="249"/>
      <c r="O218" s="249"/>
      <c r="P218" s="249"/>
      <c r="Q218" s="249"/>
      <c r="R218" s="249"/>
      <c r="S218" s="249"/>
      <c r="T218" s="25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1" t="s">
        <v>164</v>
      </c>
      <c r="AU218" s="251" t="s">
        <v>85</v>
      </c>
      <c r="AV218" s="13" t="s">
        <v>85</v>
      </c>
      <c r="AW218" s="13" t="s">
        <v>31</v>
      </c>
      <c r="AX218" s="13" t="s">
        <v>77</v>
      </c>
      <c r="AY218" s="251" t="s">
        <v>156</v>
      </c>
    </row>
    <row r="219" s="2" customFormat="1" ht="16.5" customHeight="1">
      <c r="A219" s="37"/>
      <c r="B219" s="38"/>
      <c r="C219" s="226" t="s">
        <v>311</v>
      </c>
      <c r="D219" s="226" t="s">
        <v>158</v>
      </c>
      <c r="E219" s="227" t="s">
        <v>312</v>
      </c>
      <c r="F219" s="228" t="s">
        <v>313</v>
      </c>
      <c r="G219" s="229" t="s">
        <v>161</v>
      </c>
      <c r="H219" s="230">
        <v>0.78000000000000003</v>
      </c>
      <c r="I219" s="231"/>
      <c r="J219" s="232">
        <f>ROUND(I219*H219,2)</f>
        <v>0</v>
      </c>
      <c r="K219" s="233"/>
      <c r="L219" s="43"/>
      <c r="M219" s="234" t="s">
        <v>1</v>
      </c>
      <c r="N219" s="235" t="s">
        <v>42</v>
      </c>
      <c r="O219" s="90"/>
      <c r="P219" s="236">
        <f>O219*H219</f>
        <v>0</v>
      </c>
      <c r="Q219" s="236">
        <v>0.0029399999999999999</v>
      </c>
      <c r="R219" s="236">
        <f>Q219*H219</f>
        <v>0.0022932</v>
      </c>
      <c r="S219" s="236">
        <v>0</v>
      </c>
      <c r="T219" s="23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8" t="s">
        <v>162</v>
      </c>
      <c r="AT219" s="238" t="s">
        <v>158</v>
      </c>
      <c r="AU219" s="238" t="s">
        <v>85</v>
      </c>
      <c r="AY219" s="16" t="s">
        <v>156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6" t="s">
        <v>33</v>
      </c>
      <c r="BK219" s="239">
        <f>ROUND(I219*H219,2)</f>
        <v>0</v>
      </c>
      <c r="BL219" s="16" t="s">
        <v>162</v>
      </c>
      <c r="BM219" s="238" t="s">
        <v>314</v>
      </c>
    </row>
    <row r="220" s="13" customFormat="1">
      <c r="A220" s="13"/>
      <c r="B220" s="240"/>
      <c r="C220" s="241"/>
      <c r="D220" s="242" t="s">
        <v>164</v>
      </c>
      <c r="E220" s="243" t="s">
        <v>1</v>
      </c>
      <c r="F220" s="244" t="s">
        <v>315</v>
      </c>
      <c r="G220" s="241"/>
      <c r="H220" s="245">
        <v>0.78000000000000003</v>
      </c>
      <c r="I220" s="246"/>
      <c r="J220" s="241"/>
      <c r="K220" s="241"/>
      <c r="L220" s="247"/>
      <c r="M220" s="248"/>
      <c r="N220" s="249"/>
      <c r="O220" s="249"/>
      <c r="P220" s="249"/>
      <c r="Q220" s="249"/>
      <c r="R220" s="249"/>
      <c r="S220" s="249"/>
      <c r="T220" s="25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1" t="s">
        <v>164</v>
      </c>
      <c r="AU220" s="251" t="s">
        <v>85</v>
      </c>
      <c r="AV220" s="13" t="s">
        <v>85</v>
      </c>
      <c r="AW220" s="13" t="s">
        <v>31</v>
      </c>
      <c r="AX220" s="13" t="s">
        <v>77</v>
      </c>
      <c r="AY220" s="251" t="s">
        <v>156</v>
      </c>
    </row>
    <row r="221" s="2" customFormat="1" ht="16.5" customHeight="1">
      <c r="A221" s="37"/>
      <c r="B221" s="38"/>
      <c r="C221" s="226" t="s">
        <v>316</v>
      </c>
      <c r="D221" s="226" t="s">
        <v>158</v>
      </c>
      <c r="E221" s="227" t="s">
        <v>317</v>
      </c>
      <c r="F221" s="228" t="s">
        <v>318</v>
      </c>
      <c r="G221" s="229" t="s">
        <v>161</v>
      </c>
      <c r="H221" s="230">
        <v>0.78000000000000003</v>
      </c>
      <c r="I221" s="231"/>
      <c r="J221" s="232">
        <f>ROUND(I221*H221,2)</f>
        <v>0</v>
      </c>
      <c r="K221" s="233"/>
      <c r="L221" s="43"/>
      <c r="M221" s="234" t="s">
        <v>1</v>
      </c>
      <c r="N221" s="235" t="s">
        <v>42</v>
      </c>
      <c r="O221" s="90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8" t="s">
        <v>162</v>
      </c>
      <c r="AT221" s="238" t="s">
        <v>158</v>
      </c>
      <c r="AU221" s="238" t="s">
        <v>85</v>
      </c>
      <c r="AY221" s="16" t="s">
        <v>156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6" t="s">
        <v>33</v>
      </c>
      <c r="BK221" s="239">
        <f>ROUND(I221*H221,2)</f>
        <v>0</v>
      </c>
      <c r="BL221" s="16" t="s">
        <v>162</v>
      </c>
      <c r="BM221" s="238" t="s">
        <v>319</v>
      </c>
    </row>
    <row r="222" s="2" customFormat="1" ht="16.5" customHeight="1">
      <c r="A222" s="37"/>
      <c r="B222" s="38"/>
      <c r="C222" s="226" t="s">
        <v>320</v>
      </c>
      <c r="D222" s="226" t="s">
        <v>158</v>
      </c>
      <c r="E222" s="227" t="s">
        <v>321</v>
      </c>
      <c r="F222" s="228" t="s">
        <v>322</v>
      </c>
      <c r="G222" s="229" t="s">
        <v>234</v>
      </c>
      <c r="H222" s="230">
        <v>0.0070000000000000001</v>
      </c>
      <c r="I222" s="231"/>
      <c r="J222" s="232">
        <f>ROUND(I222*H222,2)</f>
        <v>0</v>
      </c>
      <c r="K222" s="233"/>
      <c r="L222" s="43"/>
      <c r="M222" s="234" t="s">
        <v>1</v>
      </c>
      <c r="N222" s="235" t="s">
        <v>42</v>
      </c>
      <c r="O222" s="90"/>
      <c r="P222" s="236">
        <f>O222*H222</f>
        <v>0</v>
      </c>
      <c r="Q222" s="236">
        <v>1.06277</v>
      </c>
      <c r="R222" s="236">
        <f>Q222*H222</f>
        <v>0.0074393899999999997</v>
      </c>
      <c r="S222" s="236">
        <v>0</v>
      </c>
      <c r="T222" s="23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8" t="s">
        <v>162</v>
      </c>
      <c r="AT222" s="238" t="s">
        <v>158</v>
      </c>
      <c r="AU222" s="238" t="s">
        <v>85</v>
      </c>
      <c r="AY222" s="16" t="s">
        <v>156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6" t="s">
        <v>33</v>
      </c>
      <c r="BK222" s="239">
        <f>ROUND(I222*H222,2)</f>
        <v>0</v>
      </c>
      <c r="BL222" s="16" t="s">
        <v>162</v>
      </c>
      <c r="BM222" s="238" t="s">
        <v>323</v>
      </c>
    </row>
    <row r="223" s="13" customFormat="1">
      <c r="A223" s="13"/>
      <c r="B223" s="240"/>
      <c r="C223" s="241"/>
      <c r="D223" s="242" t="s">
        <v>164</v>
      </c>
      <c r="E223" s="243" t="s">
        <v>1</v>
      </c>
      <c r="F223" s="244" t="s">
        <v>324</v>
      </c>
      <c r="G223" s="241"/>
      <c r="H223" s="245">
        <v>0.0070000000000000001</v>
      </c>
      <c r="I223" s="246"/>
      <c r="J223" s="241"/>
      <c r="K223" s="241"/>
      <c r="L223" s="247"/>
      <c r="M223" s="248"/>
      <c r="N223" s="249"/>
      <c r="O223" s="249"/>
      <c r="P223" s="249"/>
      <c r="Q223" s="249"/>
      <c r="R223" s="249"/>
      <c r="S223" s="249"/>
      <c r="T223" s="25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1" t="s">
        <v>164</v>
      </c>
      <c r="AU223" s="251" t="s">
        <v>85</v>
      </c>
      <c r="AV223" s="13" t="s">
        <v>85</v>
      </c>
      <c r="AW223" s="13" t="s">
        <v>31</v>
      </c>
      <c r="AX223" s="13" t="s">
        <v>77</v>
      </c>
      <c r="AY223" s="251" t="s">
        <v>156</v>
      </c>
    </row>
    <row r="224" s="2" customFormat="1" ht="16.5" customHeight="1">
      <c r="A224" s="37"/>
      <c r="B224" s="38"/>
      <c r="C224" s="226" t="s">
        <v>325</v>
      </c>
      <c r="D224" s="226" t="s">
        <v>158</v>
      </c>
      <c r="E224" s="227" t="s">
        <v>326</v>
      </c>
      <c r="F224" s="228" t="s">
        <v>327</v>
      </c>
      <c r="G224" s="229" t="s">
        <v>169</v>
      </c>
      <c r="H224" s="230">
        <v>0.63800000000000001</v>
      </c>
      <c r="I224" s="231"/>
      <c r="J224" s="232">
        <f>ROUND(I224*H224,2)</f>
        <v>0</v>
      </c>
      <c r="K224" s="233"/>
      <c r="L224" s="43"/>
      <c r="M224" s="234" t="s">
        <v>1</v>
      </c>
      <c r="N224" s="235" t="s">
        <v>42</v>
      </c>
      <c r="O224" s="90"/>
      <c r="P224" s="236">
        <f>O224*H224</f>
        <v>0</v>
      </c>
      <c r="Q224" s="236">
        <v>2.5018699999999998</v>
      </c>
      <c r="R224" s="236">
        <f>Q224*H224</f>
        <v>1.5961930599999998</v>
      </c>
      <c r="S224" s="236">
        <v>0</v>
      </c>
      <c r="T224" s="23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8" t="s">
        <v>162</v>
      </c>
      <c r="AT224" s="238" t="s">
        <v>158</v>
      </c>
      <c r="AU224" s="238" t="s">
        <v>85</v>
      </c>
      <c r="AY224" s="16" t="s">
        <v>156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6" t="s">
        <v>33</v>
      </c>
      <c r="BK224" s="239">
        <f>ROUND(I224*H224,2)</f>
        <v>0</v>
      </c>
      <c r="BL224" s="16" t="s">
        <v>162</v>
      </c>
      <c r="BM224" s="238" t="s">
        <v>328</v>
      </c>
    </row>
    <row r="225" s="13" customFormat="1">
      <c r="A225" s="13"/>
      <c r="B225" s="240"/>
      <c r="C225" s="241"/>
      <c r="D225" s="242" t="s">
        <v>164</v>
      </c>
      <c r="E225" s="243" t="s">
        <v>1</v>
      </c>
      <c r="F225" s="244" t="s">
        <v>329</v>
      </c>
      <c r="G225" s="241"/>
      <c r="H225" s="245">
        <v>0.63800000000000001</v>
      </c>
      <c r="I225" s="246"/>
      <c r="J225" s="241"/>
      <c r="K225" s="241"/>
      <c r="L225" s="247"/>
      <c r="M225" s="248"/>
      <c r="N225" s="249"/>
      <c r="O225" s="249"/>
      <c r="P225" s="249"/>
      <c r="Q225" s="249"/>
      <c r="R225" s="249"/>
      <c r="S225" s="249"/>
      <c r="T225" s="25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1" t="s">
        <v>164</v>
      </c>
      <c r="AU225" s="251" t="s">
        <v>85</v>
      </c>
      <c r="AV225" s="13" t="s">
        <v>85</v>
      </c>
      <c r="AW225" s="13" t="s">
        <v>31</v>
      </c>
      <c r="AX225" s="13" t="s">
        <v>77</v>
      </c>
      <c r="AY225" s="251" t="s">
        <v>156</v>
      </c>
    </row>
    <row r="226" s="2" customFormat="1" ht="24.15" customHeight="1">
      <c r="A226" s="37"/>
      <c r="B226" s="38"/>
      <c r="C226" s="226" t="s">
        <v>330</v>
      </c>
      <c r="D226" s="226" t="s">
        <v>158</v>
      </c>
      <c r="E226" s="227" t="s">
        <v>331</v>
      </c>
      <c r="F226" s="228" t="s">
        <v>332</v>
      </c>
      <c r="G226" s="229" t="s">
        <v>169</v>
      </c>
      <c r="H226" s="230">
        <v>10.551</v>
      </c>
      <c r="I226" s="231"/>
      <c r="J226" s="232">
        <f>ROUND(I226*H226,2)</f>
        <v>0</v>
      </c>
      <c r="K226" s="233"/>
      <c r="L226" s="43"/>
      <c r="M226" s="234" t="s">
        <v>1</v>
      </c>
      <c r="N226" s="235" t="s">
        <v>42</v>
      </c>
      <c r="O226" s="90"/>
      <c r="P226" s="236">
        <f>O226*H226</f>
        <v>0</v>
      </c>
      <c r="Q226" s="236">
        <v>2.5018699999999998</v>
      </c>
      <c r="R226" s="236">
        <f>Q226*H226</f>
        <v>26.397230369999999</v>
      </c>
      <c r="S226" s="236">
        <v>0</v>
      </c>
      <c r="T226" s="23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8" t="s">
        <v>162</v>
      </c>
      <c r="AT226" s="238" t="s">
        <v>158</v>
      </c>
      <c r="AU226" s="238" t="s">
        <v>85</v>
      </c>
      <c r="AY226" s="16" t="s">
        <v>156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6" t="s">
        <v>33</v>
      </c>
      <c r="BK226" s="239">
        <f>ROUND(I226*H226,2)</f>
        <v>0</v>
      </c>
      <c r="BL226" s="16" t="s">
        <v>162</v>
      </c>
      <c r="BM226" s="238" t="s">
        <v>333</v>
      </c>
    </row>
    <row r="227" s="13" customFormat="1">
      <c r="A227" s="13"/>
      <c r="B227" s="240"/>
      <c r="C227" s="241"/>
      <c r="D227" s="242" t="s">
        <v>164</v>
      </c>
      <c r="E227" s="243" t="s">
        <v>1</v>
      </c>
      <c r="F227" s="244" t="s">
        <v>334</v>
      </c>
      <c r="G227" s="241"/>
      <c r="H227" s="245">
        <v>10.551</v>
      </c>
      <c r="I227" s="246"/>
      <c r="J227" s="241"/>
      <c r="K227" s="241"/>
      <c r="L227" s="247"/>
      <c r="M227" s="248"/>
      <c r="N227" s="249"/>
      <c r="O227" s="249"/>
      <c r="P227" s="249"/>
      <c r="Q227" s="249"/>
      <c r="R227" s="249"/>
      <c r="S227" s="249"/>
      <c r="T227" s="25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1" t="s">
        <v>164</v>
      </c>
      <c r="AU227" s="251" t="s">
        <v>85</v>
      </c>
      <c r="AV227" s="13" t="s">
        <v>85</v>
      </c>
      <c r="AW227" s="13" t="s">
        <v>31</v>
      </c>
      <c r="AX227" s="13" t="s">
        <v>77</v>
      </c>
      <c r="AY227" s="251" t="s">
        <v>156</v>
      </c>
    </row>
    <row r="228" s="2" customFormat="1" ht="16.5" customHeight="1">
      <c r="A228" s="37"/>
      <c r="B228" s="38"/>
      <c r="C228" s="226" t="s">
        <v>335</v>
      </c>
      <c r="D228" s="226" t="s">
        <v>158</v>
      </c>
      <c r="E228" s="227" t="s">
        <v>336</v>
      </c>
      <c r="F228" s="228" t="s">
        <v>337</v>
      </c>
      <c r="G228" s="229" t="s">
        <v>161</v>
      </c>
      <c r="H228" s="230">
        <v>45.396000000000001</v>
      </c>
      <c r="I228" s="231"/>
      <c r="J228" s="232">
        <f>ROUND(I228*H228,2)</f>
        <v>0</v>
      </c>
      <c r="K228" s="233"/>
      <c r="L228" s="43"/>
      <c r="M228" s="234" t="s">
        <v>1</v>
      </c>
      <c r="N228" s="235" t="s">
        <v>42</v>
      </c>
      <c r="O228" s="90"/>
      <c r="P228" s="236">
        <f>O228*H228</f>
        <v>0</v>
      </c>
      <c r="Q228" s="236">
        <v>0.0026900000000000001</v>
      </c>
      <c r="R228" s="236">
        <f>Q228*H228</f>
        <v>0.12211524000000001</v>
      </c>
      <c r="S228" s="236">
        <v>0</v>
      </c>
      <c r="T228" s="23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8" t="s">
        <v>162</v>
      </c>
      <c r="AT228" s="238" t="s">
        <v>158</v>
      </c>
      <c r="AU228" s="238" t="s">
        <v>85</v>
      </c>
      <c r="AY228" s="16" t="s">
        <v>156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6" t="s">
        <v>33</v>
      </c>
      <c r="BK228" s="239">
        <f>ROUND(I228*H228,2)</f>
        <v>0</v>
      </c>
      <c r="BL228" s="16" t="s">
        <v>162</v>
      </c>
      <c r="BM228" s="238" t="s">
        <v>338</v>
      </c>
    </row>
    <row r="229" s="13" customFormat="1">
      <c r="A229" s="13"/>
      <c r="B229" s="240"/>
      <c r="C229" s="241"/>
      <c r="D229" s="242" t="s">
        <v>164</v>
      </c>
      <c r="E229" s="243" t="s">
        <v>1</v>
      </c>
      <c r="F229" s="244" t="s">
        <v>339</v>
      </c>
      <c r="G229" s="241"/>
      <c r="H229" s="245">
        <v>42.204999999999998</v>
      </c>
      <c r="I229" s="246"/>
      <c r="J229" s="241"/>
      <c r="K229" s="241"/>
      <c r="L229" s="247"/>
      <c r="M229" s="248"/>
      <c r="N229" s="249"/>
      <c r="O229" s="249"/>
      <c r="P229" s="249"/>
      <c r="Q229" s="249"/>
      <c r="R229" s="249"/>
      <c r="S229" s="249"/>
      <c r="T229" s="25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1" t="s">
        <v>164</v>
      </c>
      <c r="AU229" s="251" t="s">
        <v>85</v>
      </c>
      <c r="AV229" s="13" t="s">
        <v>85</v>
      </c>
      <c r="AW229" s="13" t="s">
        <v>31</v>
      </c>
      <c r="AX229" s="13" t="s">
        <v>77</v>
      </c>
      <c r="AY229" s="251" t="s">
        <v>156</v>
      </c>
    </row>
    <row r="230" s="13" customFormat="1">
      <c r="A230" s="13"/>
      <c r="B230" s="240"/>
      <c r="C230" s="241"/>
      <c r="D230" s="242" t="s">
        <v>164</v>
      </c>
      <c r="E230" s="243" t="s">
        <v>1</v>
      </c>
      <c r="F230" s="244" t="s">
        <v>340</v>
      </c>
      <c r="G230" s="241"/>
      <c r="H230" s="245">
        <v>3.1909999999999998</v>
      </c>
      <c r="I230" s="246"/>
      <c r="J230" s="241"/>
      <c r="K230" s="241"/>
      <c r="L230" s="247"/>
      <c r="M230" s="248"/>
      <c r="N230" s="249"/>
      <c r="O230" s="249"/>
      <c r="P230" s="249"/>
      <c r="Q230" s="249"/>
      <c r="R230" s="249"/>
      <c r="S230" s="249"/>
      <c r="T230" s="25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1" t="s">
        <v>164</v>
      </c>
      <c r="AU230" s="251" t="s">
        <v>85</v>
      </c>
      <c r="AV230" s="13" t="s">
        <v>85</v>
      </c>
      <c r="AW230" s="13" t="s">
        <v>31</v>
      </c>
      <c r="AX230" s="13" t="s">
        <v>77</v>
      </c>
      <c r="AY230" s="251" t="s">
        <v>156</v>
      </c>
    </row>
    <row r="231" s="2" customFormat="1" ht="16.5" customHeight="1">
      <c r="A231" s="37"/>
      <c r="B231" s="38"/>
      <c r="C231" s="226" t="s">
        <v>341</v>
      </c>
      <c r="D231" s="226" t="s">
        <v>158</v>
      </c>
      <c r="E231" s="227" t="s">
        <v>342</v>
      </c>
      <c r="F231" s="228" t="s">
        <v>343</v>
      </c>
      <c r="G231" s="229" t="s">
        <v>161</v>
      </c>
      <c r="H231" s="230">
        <v>45.396000000000001</v>
      </c>
      <c r="I231" s="231"/>
      <c r="J231" s="232">
        <f>ROUND(I231*H231,2)</f>
        <v>0</v>
      </c>
      <c r="K231" s="233"/>
      <c r="L231" s="43"/>
      <c r="M231" s="234" t="s">
        <v>1</v>
      </c>
      <c r="N231" s="235" t="s">
        <v>42</v>
      </c>
      <c r="O231" s="90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8" t="s">
        <v>162</v>
      </c>
      <c r="AT231" s="238" t="s">
        <v>158</v>
      </c>
      <c r="AU231" s="238" t="s">
        <v>85</v>
      </c>
      <c r="AY231" s="16" t="s">
        <v>156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6" t="s">
        <v>33</v>
      </c>
      <c r="BK231" s="239">
        <f>ROUND(I231*H231,2)</f>
        <v>0</v>
      </c>
      <c r="BL231" s="16" t="s">
        <v>162</v>
      </c>
      <c r="BM231" s="238" t="s">
        <v>344</v>
      </c>
    </row>
    <row r="232" s="2" customFormat="1" ht="24.15" customHeight="1">
      <c r="A232" s="37"/>
      <c r="B232" s="38"/>
      <c r="C232" s="226" t="s">
        <v>345</v>
      </c>
      <c r="D232" s="226" t="s">
        <v>158</v>
      </c>
      <c r="E232" s="227" t="s">
        <v>346</v>
      </c>
      <c r="F232" s="228" t="s">
        <v>347</v>
      </c>
      <c r="G232" s="229" t="s">
        <v>348</v>
      </c>
      <c r="H232" s="230">
        <v>3</v>
      </c>
      <c r="I232" s="231"/>
      <c r="J232" s="232">
        <f>ROUND(I232*H232,2)</f>
        <v>0</v>
      </c>
      <c r="K232" s="233"/>
      <c r="L232" s="43"/>
      <c r="M232" s="234" t="s">
        <v>1</v>
      </c>
      <c r="N232" s="235" t="s">
        <v>42</v>
      </c>
      <c r="O232" s="90"/>
      <c r="P232" s="236">
        <f>O232*H232</f>
        <v>0</v>
      </c>
      <c r="Q232" s="236">
        <v>0.013509999999999999</v>
      </c>
      <c r="R232" s="236">
        <f>Q232*H232</f>
        <v>0.040529999999999997</v>
      </c>
      <c r="S232" s="236">
        <v>0</v>
      </c>
      <c r="T232" s="23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8" t="s">
        <v>162</v>
      </c>
      <c r="AT232" s="238" t="s">
        <v>158</v>
      </c>
      <c r="AU232" s="238" t="s">
        <v>85</v>
      </c>
      <c r="AY232" s="16" t="s">
        <v>156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6" t="s">
        <v>33</v>
      </c>
      <c r="BK232" s="239">
        <f>ROUND(I232*H232,2)</f>
        <v>0</v>
      </c>
      <c r="BL232" s="16" t="s">
        <v>162</v>
      </c>
      <c r="BM232" s="238" t="s">
        <v>349</v>
      </c>
    </row>
    <row r="233" s="13" customFormat="1">
      <c r="A233" s="13"/>
      <c r="B233" s="240"/>
      <c r="C233" s="241"/>
      <c r="D233" s="242" t="s">
        <v>164</v>
      </c>
      <c r="E233" s="243" t="s">
        <v>1</v>
      </c>
      <c r="F233" s="244" t="s">
        <v>350</v>
      </c>
      <c r="G233" s="241"/>
      <c r="H233" s="245">
        <v>3</v>
      </c>
      <c r="I233" s="246"/>
      <c r="J233" s="241"/>
      <c r="K233" s="241"/>
      <c r="L233" s="247"/>
      <c r="M233" s="248"/>
      <c r="N233" s="249"/>
      <c r="O233" s="249"/>
      <c r="P233" s="249"/>
      <c r="Q233" s="249"/>
      <c r="R233" s="249"/>
      <c r="S233" s="249"/>
      <c r="T233" s="25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1" t="s">
        <v>164</v>
      </c>
      <c r="AU233" s="251" t="s">
        <v>85</v>
      </c>
      <c r="AV233" s="13" t="s">
        <v>85</v>
      </c>
      <c r="AW233" s="13" t="s">
        <v>31</v>
      </c>
      <c r="AX233" s="13" t="s">
        <v>77</v>
      </c>
      <c r="AY233" s="251" t="s">
        <v>156</v>
      </c>
    </row>
    <row r="234" s="2" customFormat="1" ht="24.15" customHeight="1">
      <c r="A234" s="37"/>
      <c r="B234" s="38"/>
      <c r="C234" s="226" t="s">
        <v>351</v>
      </c>
      <c r="D234" s="226" t="s">
        <v>158</v>
      </c>
      <c r="E234" s="227" t="s">
        <v>352</v>
      </c>
      <c r="F234" s="228" t="s">
        <v>353</v>
      </c>
      <c r="G234" s="229" t="s">
        <v>348</v>
      </c>
      <c r="H234" s="230">
        <v>2</v>
      </c>
      <c r="I234" s="231"/>
      <c r="J234" s="232">
        <f>ROUND(I234*H234,2)</f>
        <v>0</v>
      </c>
      <c r="K234" s="233"/>
      <c r="L234" s="43"/>
      <c r="M234" s="234" t="s">
        <v>1</v>
      </c>
      <c r="N234" s="235" t="s">
        <v>42</v>
      </c>
      <c r="O234" s="90"/>
      <c r="P234" s="236">
        <f>O234*H234</f>
        <v>0</v>
      </c>
      <c r="Q234" s="236">
        <v>0.018270000000000002</v>
      </c>
      <c r="R234" s="236">
        <f>Q234*H234</f>
        <v>0.036540000000000003</v>
      </c>
      <c r="S234" s="236">
        <v>0</v>
      </c>
      <c r="T234" s="23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8" t="s">
        <v>162</v>
      </c>
      <c r="AT234" s="238" t="s">
        <v>158</v>
      </c>
      <c r="AU234" s="238" t="s">
        <v>85</v>
      </c>
      <c r="AY234" s="16" t="s">
        <v>156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6" t="s">
        <v>33</v>
      </c>
      <c r="BK234" s="239">
        <f>ROUND(I234*H234,2)</f>
        <v>0</v>
      </c>
      <c r="BL234" s="16" t="s">
        <v>162</v>
      </c>
      <c r="BM234" s="238" t="s">
        <v>354</v>
      </c>
    </row>
    <row r="235" s="13" customFormat="1">
      <c r="A235" s="13"/>
      <c r="B235" s="240"/>
      <c r="C235" s="241"/>
      <c r="D235" s="242" t="s">
        <v>164</v>
      </c>
      <c r="E235" s="243" t="s">
        <v>1</v>
      </c>
      <c r="F235" s="244" t="s">
        <v>355</v>
      </c>
      <c r="G235" s="241"/>
      <c r="H235" s="245">
        <v>2</v>
      </c>
      <c r="I235" s="246"/>
      <c r="J235" s="241"/>
      <c r="K235" s="241"/>
      <c r="L235" s="247"/>
      <c r="M235" s="248"/>
      <c r="N235" s="249"/>
      <c r="O235" s="249"/>
      <c r="P235" s="249"/>
      <c r="Q235" s="249"/>
      <c r="R235" s="249"/>
      <c r="S235" s="249"/>
      <c r="T235" s="25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1" t="s">
        <v>164</v>
      </c>
      <c r="AU235" s="251" t="s">
        <v>85</v>
      </c>
      <c r="AV235" s="13" t="s">
        <v>85</v>
      </c>
      <c r="AW235" s="13" t="s">
        <v>31</v>
      </c>
      <c r="AX235" s="13" t="s">
        <v>77</v>
      </c>
      <c r="AY235" s="251" t="s">
        <v>156</v>
      </c>
    </row>
    <row r="236" s="2" customFormat="1" ht="16.5" customHeight="1">
      <c r="A236" s="37"/>
      <c r="B236" s="38"/>
      <c r="C236" s="226" t="s">
        <v>356</v>
      </c>
      <c r="D236" s="226" t="s">
        <v>158</v>
      </c>
      <c r="E236" s="227" t="s">
        <v>357</v>
      </c>
      <c r="F236" s="228" t="s">
        <v>358</v>
      </c>
      <c r="G236" s="229" t="s">
        <v>234</v>
      </c>
      <c r="H236" s="230">
        <v>0.26000000000000001</v>
      </c>
      <c r="I236" s="231"/>
      <c r="J236" s="232">
        <f>ROUND(I236*H236,2)</f>
        <v>0</v>
      </c>
      <c r="K236" s="233"/>
      <c r="L236" s="43"/>
      <c r="M236" s="234" t="s">
        <v>1</v>
      </c>
      <c r="N236" s="235" t="s">
        <v>42</v>
      </c>
      <c r="O236" s="90"/>
      <c r="P236" s="236">
        <f>O236*H236</f>
        <v>0</v>
      </c>
      <c r="Q236" s="236">
        <v>1.06277</v>
      </c>
      <c r="R236" s="236">
        <f>Q236*H236</f>
        <v>0.27632020000000002</v>
      </c>
      <c r="S236" s="236">
        <v>0</v>
      </c>
      <c r="T236" s="23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8" t="s">
        <v>162</v>
      </c>
      <c r="AT236" s="238" t="s">
        <v>158</v>
      </c>
      <c r="AU236" s="238" t="s">
        <v>85</v>
      </c>
      <c r="AY236" s="16" t="s">
        <v>156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6" t="s">
        <v>33</v>
      </c>
      <c r="BK236" s="239">
        <f>ROUND(I236*H236,2)</f>
        <v>0</v>
      </c>
      <c r="BL236" s="16" t="s">
        <v>162</v>
      </c>
      <c r="BM236" s="238" t="s">
        <v>359</v>
      </c>
    </row>
    <row r="237" s="13" customFormat="1">
      <c r="A237" s="13"/>
      <c r="B237" s="240"/>
      <c r="C237" s="241"/>
      <c r="D237" s="242" t="s">
        <v>164</v>
      </c>
      <c r="E237" s="243" t="s">
        <v>1</v>
      </c>
      <c r="F237" s="244" t="s">
        <v>360</v>
      </c>
      <c r="G237" s="241"/>
      <c r="H237" s="245">
        <v>0.26000000000000001</v>
      </c>
      <c r="I237" s="246"/>
      <c r="J237" s="241"/>
      <c r="K237" s="241"/>
      <c r="L237" s="247"/>
      <c r="M237" s="248"/>
      <c r="N237" s="249"/>
      <c r="O237" s="249"/>
      <c r="P237" s="249"/>
      <c r="Q237" s="249"/>
      <c r="R237" s="249"/>
      <c r="S237" s="249"/>
      <c r="T237" s="25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1" t="s">
        <v>164</v>
      </c>
      <c r="AU237" s="251" t="s">
        <v>85</v>
      </c>
      <c r="AV237" s="13" t="s">
        <v>85</v>
      </c>
      <c r="AW237" s="13" t="s">
        <v>31</v>
      </c>
      <c r="AX237" s="13" t="s">
        <v>77</v>
      </c>
      <c r="AY237" s="251" t="s">
        <v>156</v>
      </c>
    </row>
    <row r="238" s="2" customFormat="1" ht="24.15" customHeight="1">
      <c r="A238" s="37"/>
      <c r="B238" s="38"/>
      <c r="C238" s="226" t="s">
        <v>361</v>
      </c>
      <c r="D238" s="226" t="s">
        <v>158</v>
      </c>
      <c r="E238" s="227" t="s">
        <v>362</v>
      </c>
      <c r="F238" s="228" t="s">
        <v>363</v>
      </c>
      <c r="G238" s="229" t="s">
        <v>169</v>
      </c>
      <c r="H238" s="230">
        <v>1.1499999999999999</v>
      </c>
      <c r="I238" s="231"/>
      <c r="J238" s="232">
        <f>ROUND(I238*H238,2)</f>
        <v>0</v>
      </c>
      <c r="K238" s="233"/>
      <c r="L238" s="43"/>
      <c r="M238" s="234" t="s">
        <v>1</v>
      </c>
      <c r="N238" s="235" t="s">
        <v>42</v>
      </c>
      <c r="O238" s="90"/>
      <c r="P238" s="236">
        <f>O238*H238</f>
        <v>0</v>
      </c>
      <c r="Q238" s="236">
        <v>2.5018699999999998</v>
      </c>
      <c r="R238" s="236">
        <f>Q238*H238</f>
        <v>2.8771504999999995</v>
      </c>
      <c r="S238" s="236">
        <v>0</v>
      </c>
      <c r="T238" s="23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8" t="s">
        <v>162</v>
      </c>
      <c r="AT238" s="238" t="s">
        <v>158</v>
      </c>
      <c r="AU238" s="238" t="s">
        <v>85</v>
      </c>
      <c r="AY238" s="16" t="s">
        <v>156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6" t="s">
        <v>33</v>
      </c>
      <c r="BK238" s="239">
        <f>ROUND(I238*H238,2)</f>
        <v>0</v>
      </c>
      <c r="BL238" s="16" t="s">
        <v>162</v>
      </c>
      <c r="BM238" s="238" t="s">
        <v>364</v>
      </c>
    </row>
    <row r="239" s="13" customFormat="1">
      <c r="A239" s="13"/>
      <c r="B239" s="240"/>
      <c r="C239" s="241"/>
      <c r="D239" s="242" t="s">
        <v>164</v>
      </c>
      <c r="E239" s="243" t="s">
        <v>1</v>
      </c>
      <c r="F239" s="244" t="s">
        <v>365</v>
      </c>
      <c r="G239" s="241"/>
      <c r="H239" s="245">
        <v>1.1499999999999999</v>
      </c>
      <c r="I239" s="246"/>
      <c r="J239" s="241"/>
      <c r="K239" s="241"/>
      <c r="L239" s="247"/>
      <c r="M239" s="248"/>
      <c r="N239" s="249"/>
      <c r="O239" s="249"/>
      <c r="P239" s="249"/>
      <c r="Q239" s="249"/>
      <c r="R239" s="249"/>
      <c r="S239" s="249"/>
      <c r="T239" s="25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1" t="s">
        <v>164</v>
      </c>
      <c r="AU239" s="251" t="s">
        <v>85</v>
      </c>
      <c r="AV239" s="13" t="s">
        <v>85</v>
      </c>
      <c r="AW239" s="13" t="s">
        <v>31</v>
      </c>
      <c r="AX239" s="13" t="s">
        <v>77</v>
      </c>
      <c r="AY239" s="251" t="s">
        <v>156</v>
      </c>
    </row>
    <row r="240" s="2" customFormat="1" ht="16.5" customHeight="1">
      <c r="A240" s="37"/>
      <c r="B240" s="38"/>
      <c r="C240" s="226" t="s">
        <v>366</v>
      </c>
      <c r="D240" s="226" t="s">
        <v>158</v>
      </c>
      <c r="E240" s="227" t="s">
        <v>367</v>
      </c>
      <c r="F240" s="228" t="s">
        <v>368</v>
      </c>
      <c r="G240" s="229" t="s">
        <v>161</v>
      </c>
      <c r="H240" s="230">
        <v>4.5999999999999996</v>
      </c>
      <c r="I240" s="231"/>
      <c r="J240" s="232">
        <f>ROUND(I240*H240,2)</f>
        <v>0</v>
      </c>
      <c r="K240" s="233"/>
      <c r="L240" s="43"/>
      <c r="M240" s="234" t="s">
        <v>1</v>
      </c>
      <c r="N240" s="235" t="s">
        <v>42</v>
      </c>
      <c r="O240" s="90"/>
      <c r="P240" s="236">
        <f>O240*H240</f>
        <v>0</v>
      </c>
      <c r="Q240" s="236">
        <v>0.00264</v>
      </c>
      <c r="R240" s="236">
        <f>Q240*H240</f>
        <v>0.012143999999999999</v>
      </c>
      <c r="S240" s="236">
        <v>0</v>
      </c>
      <c r="T240" s="23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8" t="s">
        <v>162</v>
      </c>
      <c r="AT240" s="238" t="s">
        <v>158</v>
      </c>
      <c r="AU240" s="238" t="s">
        <v>85</v>
      </c>
      <c r="AY240" s="16" t="s">
        <v>156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6" t="s">
        <v>33</v>
      </c>
      <c r="BK240" s="239">
        <f>ROUND(I240*H240,2)</f>
        <v>0</v>
      </c>
      <c r="BL240" s="16" t="s">
        <v>162</v>
      </c>
      <c r="BM240" s="238" t="s">
        <v>369</v>
      </c>
    </row>
    <row r="241" s="13" customFormat="1">
      <c r="A241" s="13"/>
      <c r="B241" s="240"/>
      <c r="C241" s="241"/>
      <c r="D241" s="242" t="s">
        <v>164</v>
      </c>
      <c r="E241" s="243" t="s">
        <v>1</v>
      </c>
      <c r="F241" s="244" t="s">
        <v>370</v>
      </c>
      <c r="G241" s="241"/>
      <c r="H241" s="245">
        <v>4.5999999999999996</v>
      </c>
      <c r="I241" s="246"/>
      <c r="J241" s="241"/>
      <c r="K241" s="241"/>
      <c r="L241" s="247"/>
      <c r="M241" s="248"/>
      <c r="N241" s="249"/>
      <c r="O241" s="249"/>
      <c r="P241" s="249"/>
      <c r="Q241" s="249"/>
      <c r="R241" s="249"/>
      <c r="S241" s="249"/>
      <c r="T241" s="25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1" t="s">
        <v>164</v>
      </c>
      <c r="AU241" s="251" t="s">
        <v>85</v>
      </c>
      <c r="AV241" s="13" t="s">
        <v>85</v>
      </c>
      <c r="AW241" s="13" t="s">
        <v>31</v>
      </c>
      <c r="AX241" s="13" t="s">
        <v>77</v>
      </c>
      <c r="AY241" s="251" t="s">
        <v>156</v>
      </c>
    </row>
    <row r="242" s="2" customFormat="1" ht="16.5" customHeight="1">
      <c r="A242" s="37"/>
      <c r="B242" s="38"/>
      <c r="C242" s="226" t="s">
        <v>371</v>
      </c>
      <c r="D242" s="226" t="s">
        <v>158</v>
      </c>
      <c r="E242" s="227" t="s">
        <v>372</v>
      </c>
      <c r="F242" s="228" t="s">
        <v>373</v>
      </c>
      <c r="G242" s="229" t="s">
        <v>161</v>
      </c>
      <c r="H242" s="230">
        <v>4.5999999999999996</v>
      </c>
      <c r="I242" s="231"/>
      <c r="J242" s="232">
        <f>ROUND(I242*H242,2)</f>
        <v>0</v>
      </c>
      <c r="K242" s="233"/>
      <c r="L242" s="43"/>
      <c r="M242" s="234" t="s">
        <v>1</v>
      </c>
      <c r="N242" s="235" t="s">
        <v>42</v>
      </c>
      <c r="O242" s="90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8" t="s">
        <v>162</v>
      </c>
      <c r="AT242" s="238" t="s">
        <v>158</v>
      </c>
      <c r="AU242" s="238" t="s">
        <v>85</v>
      </c>
      <c r="AY242" s="16" t="s">
        <v>156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6" t="s">
        <v>33</v>
      </c>
      <c r="BK242" s="239">
        <f>ROUND(I242*H242,2)</f>
        <v>0</v>
      </c>
      <c r="BL242" s="16" t="s">
        <v>162</v>
      </c>
      <c r="BM242" s="238" t="s">
        <v>374</v>
      </c>
    </row>
    <row r="243" s="2" customFormat="1" ht="16.5" customHeight="1">
      <c r="A243" s="37"/>
      <c r="B243" s="38"/>
      <c r="C243" s="226" t="s">
        <v>375</v>
      </c>
      <c r="D243" s="226" t="s">
        <v>158</v>
      </c>
      <c r="E243" s="227" t="s">
        <v>376</v>
      </c>
      <c r="F243" s="228" t="s">
        <v>377</v>
      </c>
      <c r="G243" s="229" t="s">
        <v>234</v>
      </c>
      <c r="H243" s="230">
        <v>0.025999999999999999</v>
      </c>
      <c r="I243" s="231"/>
      <c r="J243" s="232">
        <f>ROUND(I243*H243,2)</f>
        <v>0</v>
      </c>
      <c r="K243" s="233"/>
      <c r="L243" s="43"/>
      <c r="M243" s="234" t="s">
        <v>1</v>
      </c>
      <c r="N243" s="235" t="s">
        <v>42</v>
      </c>
      <c r="O243" s="90"/>
      <c r="P243" s="236">
        <f>O243*H243</f>
        <v>0</v>
      </c>
      <c r="Q243" s="236">
        <v>1.06277</v>
      </c>
      <c r="R243" s="236">
        <f>Q243*H243</f>
        <v>0.02763202</v>
      </c>
      <c r="S243" s="236">
        <v>0</v>
      </c>
      <c r="T243" s="23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8" t="s">
        <v>162</v>
      </c>
      <c r="AT243" s="238" t="s">
        <v>158</v>
      </c>
      <c r="AU243" s="238" t="s">
        <v>85</v>
      </c>
      <c r="AY243" s="16" t="s">
        <v>156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6" t="s">
        <v>33</v>
      </c>
      <c r="BK243" s="239">
        <f>ROUND(I243*H243,2)</f>
        <v>0</v>
      </c>
      <c r="BL243" s="16" t="s">
        <v>162</v>
      </c>
      <c r="BM243" s="238" t="s">
        <v>378</v>
      </c>
    </row>
    <row r="244" s="13" customFormat="1">
      <c r="A244" s="13"/>
      <c r="B244" s="240"/>
      <c r="C244" s="241"/>
      <c r="D244" s="242" t="s">
        <v>164</v>
      </c>
      <c r="E244" s="243" t="s">
        <v>1</v>
      </c>
      <c r="F244" s="244" t="s">
        <v>379</v>
      </c>
      <c r="G244" s="241"/>
      <c r="H244" s="245">
        <v>0.025999999999999999</v>
      </c>
      <c r="I244" s="246"/>
      <c r="J244" s="241"/>
      <c r="K244" s="241"/>
      <c r="L244" s="247"/>
      <c r="M244" s="248"/>
      <c r="N244" s="249"/>
      <c r="O244" s="249"/>
      <c r="P244" s="249"/>
      <c r="Q244" s="249"/>
      <c r="R244" s="249"/>
      <c r="S244" s="249"/>
      <c r="T244" s="25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1" t="s">
        <v>164</v>
      </c>
      <c r="AU244" s="251" t="s">
        <v>85</v>
      </c>
      <c r="AV244" s="13" t="s">
        <v>85</v>
      </c>
      <c r="AW244" s="13" t="s">
        <v>31</v>
      </c>
      <c r="AX244" s="13" t="s">
        <v>77</v>
      </c>
      <c r="AY244" s="251" t="s">
        <v>156</v>
      </c>
    </row>
    <row r="245" s="2" customFormat="1" ht="33" customHeight="1">
      <c r="A245" s="37"/>
      <c r="B245" s="38"/>
      <c r="C245" s="226" t="s">
        <v>380</v>
      </c>
      <c r="D245" s="226" t="s">
        <v>158</v>
      </c>
      <c r="E245" s="227" t="s">
        <v>381</v>
      </c>
      <c r="F245" s="228" t="s">
        <v>382</v>
      </c>
      <c r="G245" s="229" t="s">
        <v>161</v>
      </c>
      <c r="H245" s="230">
        <v>33.561999999999998</v>
      </c>
      <c r="I245" s="231"/>
      <c r="J245" s="232">
        <f>ROUND(I245*H245,2)</f>
        <v>0</v>
      </c>
      <c r="K245" s="233"/>
      <c r="L245" s="43"/>
      <c r="M245" s="234" t="s">
        <v>1</v>
      </c>
      <c r="N245" s="235" t="s">
        <v>42</v>
      </c>
      <c r="O245" s="90"/>
      <c r="P245" s="236">
        <f>O245*H245</f>
        <v>0</v>
      </c>
      <c r="Q245" s="236">
        <v>0.50100999999999996</v>
      </c>
      <c r="R245" s="236">
        <f>Q245*H245</f>
        <v>16.814897619999996</v>
      </c>
      <c r="S245" s="236">
        <v>0</v>
      </c>
      <c r="T245" s="23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8" t="s">
        <v>162</v>
      </c>
      <c r="AT245" s="238" t="s">
        <v>158</v>
      </c>
      <c r="AU245" s="238" t="s">
        <v>85</v>
      </c>
      <c r="AY245" s="16" t="s">
        <v>156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6" t="s">
        <v>33</v>
      </c>
      <c r="BK245" s="239">
        <f>ROUND(I245*H245,2)</f>
        <v>0</v>
      </c>
      <c r="BL245" s="16" t="s">
        <v>162</v>
      </c>
      <c r="BM245" s="238" t="s">
        <v>383</v>
      </c>
    </row>
    <row r="246" s="13" customFormat="1">
      <c r="A246" s="13"/>
      <c r="B246" s="240"/>
      <c r="C246" s="241"/>
      <c r="D246" s="242" t="s">
        <v>164</v>
      </c>
      <c r="E246" s="243" t="s">
        <v>1</v>
      </c>
      <c r="F246" s="244" t="s">
        <v>384</v>
      </c>
      <c r="G246" s="241"/>
      <c r="H246" s="245">
        <v>21.274999999999999</v>
      </c>
      <c r="I246" s="246"/>
      <c r="J246" s="241"/>
      <c r="K246" s="241"/>
      <c r="L246" s="247"/>
      <c r="M246" s="248"/>
      <c r="N246" s="249"/>
      <c r="O246" s="249"/>
      <c r="P246" s="249"/>
      <c r="Q246" s="249"/>
      <c r="R246" s="249"/>
      <c r="S246" s="249"/>
      <c r="T246" s="25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1" t="s">
        <v>164</v>
      </c>
      <c r="AU246" s="251" t="s">
        <v>85</v>
      </c>
      <c r="AV246" s="13" t="s">
        <v>85</v>
      </c>
      <c r="AW246" s="13" t="s">
        <v>31</v>
      </c>
      <c r="AX246" s="13" t="s">
        <v>77</v>
      </c>
      <c r="AY246" s="251" t="s">
        <v>156</v>
      </c>
    </row>
    <row r="247" s="13" customFormat="1">
      <c r="A247" s="13"/>
      <c r="B247" s="240"/>
      <c r="C247" s="241"/>
      <c r="D247" s="242" t="s">
        <v>164</v>
      </c>
      <c r="E247" s="243" t="s">
        <v>1</v>
      </c>
      <c r="F247" s="244" t="s">
        <v>385</v>
      </c>
      <c r="G247" s="241"/>
      <c r="H247" s="245">
        <v>1.9350000000000001</v>
      </c>
      <c r="I247" s="246"/>
      <c r="J247" s="241"/>
      <c r="K247" s="241"/>
      <c r="L247" s="247"/>
      <c r="M247" s="248"/>
      <c r="N247" s="249"/>
      <c r="O247" s="249"/>
      <c r="P247" s="249"/>
      <c r="Q247" s="249"/>
      <c r="R247" s="249"/>
      <c r="S247" s="249"/>
      <c r="T247" s="25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1" t="s">
        <v>164</v>
      </c>
      <c r="AU247" s="251" t="s">
        <v>85</v>
      </c>
      <c r="AV247" s="13" t="s">
        <v>85</v>
      </c>
      <c r="AW247" s="13" t="s">
        <v>31</v>
      </c>
      <c r="AX247" s="13" t="s">
        <v>77</v>
      </c>
      <c r="AY247" s="251" t="s">
        <v>156</v>
      </c>
    </row>
    <row r="248" s="13" customFormat="1">
      <c r="A248" s="13"/>
      <c r="B248" s="240"/>
      <c r="C248" s="241"/>
      <c r="D248" s="242" t="s">
        <v>164</v>
      </c>
      <c r="E248" s="243" t="s">
        <v>1</v>
      </c>
      <c r="F248" s="244" t="s">
        <v>386</v>
      </c>
      <c r="G248" s="241"/>
      <c r="H248" s="245">
        <v>7.4800000000000004</v>
      </c>
      <c r="I248" s="246"/>
      <c r="J248" s="241"/>
      <c r="K248" s="241"/>
      <c r="L248" s="247"/>
      <c r="M248" s="248"/>
      <c r="N248" s="249"/>
      <c r="O248" s="249"/>
      <c r="P248" s="249"/>
      <c r="Q248" s="249"/>
      <c r="R248" s="249"/>
      <c r="S248" s="249"/>
      <c r="T248" s="25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1" t="s">
        <v>164</v>
      </c>
      <c r="AU248" s="251" t="s">
        <v>85</v>
      </c>
      <c r="AV248" s="13" t="s">
        <v>85</v>
      </c>
      <c r="AW248" s="13" t="s">
        <v>31</v>
      </c>
      <c r="AX248" s="13" t="s">
        <v>77</v>
      </c>
      <c r="AY248" s="251" t="s">
        <v>156</v>
      </c>
    </row>
    <row r="249" s="13" customFormat="1">
      <c r="A249" s="13"/>
      <c r="B249" s="240"/>
      <c r="C249" s="241"/>
      <c r="D249" s="242" t="s">
        <v>164</v>
      </c>
      <c r="E249" s="243" t="s">
        <v>1</v>
      </c>
      <c r="F249" s="244" t="s">
        <v>387</v>
      </c>
      <c r="G249" s="241"/>
      <c r="H249" s="245">
        <v>2.8719999999999999</v>
      </c>
      <c r="I249" s="246"/>
      <c r="J249" s="241"/>
      <c r="K249" s="241"/>
      <c r="L249" s="247"/>
      <c r="M249" s="248"/>
      <c r="N249" s="249"/>
      <c r="O249" s="249"/>
      <c r="P249" s="249"/>
      <c r="Q249" s="249"/>
      <c r="R249" s="249"/>
      <c r="S249" s="249"/>
      <c r="T249" s="25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1" t="s">
        <v>164</v>
      </c>
      <c r="AU249" s="251" t="s">
        <v>85</v>
      </c>
      <c r="AV249" s="13" t="s">
        <v>85</v>
      </c>
      <c r="AW249" s="13" t="s">
        <v>31</v>
      </c>
      <c r="AX249" s="13" t="s">
        <v>77</v>
      </c>
      <c r="AY249" s="251" t="s">
        <v>156</v>
      </c>
    </row>
    <row r="250" s="2" customFormat="1" ht="33" customHeight="1">
      <c r="A250" s="37"/>
      <c r="B250" s="38"/>
      <c r="C250" s="226" t="s">
        <v>388</v>
      </c>
      <c r="D250" s="226" t="s">
        <v>158</v>
      </c>
      <c r="E250" s="227" t="s">
        <v>389</v>
      </c>
      <c r="F250" s="228" t="s">
        <v>390</v>
      </c>
      <c r="G250" s="229" t="s">
        <v>161</v>
      </c>
      <c r="H250" s="230">
        <v>1.1180000000000001</v>
      </c>
      <c r="I250" s="231"/>
      <c r="J250" s="232">
        <f>ROUND(I250*H250,2)</f>
        <v>0</v>
      </c>
      <c r="K250" s="233"/>
      <c r="L250" s="43"/>
      <c r="M250" s="234" t="s">
        <v>1</v>
      </c>
      <c r="N250" s="235" t="s">
        <v>42</v>
      </c>
      <c r="O250" s="90"/>
      <c r="P250" s="236">
        <f>O250*H250</f>
        <v>0</v>
      </c>
      <c r="Q250" s="236">
        <v>0.61207999999999996</v>
      </c>
      <c r="R250" s="236">
        <f>Q250*H250</f>
        <v>0.68430544000000004</v>
      </c>
      <c r="S250" s="236">
        <v>0</v>
      </c>
      <c r="T250" s="23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8" t="s">
        <v>162</v>
      </c>
      <c r="AT250" s="238" t="s">
        <v>158</v>
      </c>
      <c r="AU250" s="238" t="s">
        <v>85</v>
      </c>
      <c r="AY250" s="16" t="s">
        <v>156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6" t="s">
        <v>33</v>
      </c>
      <c r="BK250" s="239">
        <f>ROUND(I250*H250,2)</f>
        <v>0</v>
      </c>
      <c r="BL250" s="16" t="s">
        <v>162</v>
      </c>
      <c r="BM250" s="238" t="s">
        <v>391</v>
      </c>
    </row>
    <row r="251" s="13" customFormat="1">
      <c r="A251" s="13"/>
      <c r="B251" s="240"/>
      <c r="C251" s="241"/>
      <c r="D251" s="242" t="s">
        <v>164</v>
      </c>
      <c r="E251" s="243" t="s">
        <v>1</v>
      </c>
      <c r="F251" s="244" t="s">
        <v>392</v>
      </c>
      <c r="G251" s="241"/>
      <c r="H251" s="245">
        <v>1.1180000000000001</v>
      </c>
      <c r="I251" s="246"/>
      <c r="J251" s="241"/>
      <c r="K251" s="241"/>
      <c r="L251" s="247"/>
      <c r="M251" s="248"/>
      <c r="N251" s="249"/>
      <c r="O251" s="249"/>
      <c r="P251" s="249"/>
      <c r="Q251" s="249"/>
      <c r="R251" s="249"/>
      <c r="S251" s="249"/>
      <c r="T251" s="25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1" t="s">
        <v>164</v>
      </c>
      <c r="AU251" s="251" t="s">
        <v>85</v>
      </c>
      <c r="AV251" s="13" t="s">
        <v>85</v>
      </c>
      <c r="AW251" s="13" t="s">
        <v>31</v>
      </c>
      <c r="AX251" s="13" t="s">
        <v>77</v>
      </c>
      <c r="AY251" s="251" t="s">
        <v>156</v>
      </c>
    </row>
    <row r="252" s="2" customFormat="1" ht="24.15" customHeight="1">
      <c r="A252" s="37"/>
      <c r="B252" s="38"/>
      <c r="C252" s="226" t="s">
        <v>393</v>
      </c>
      <c r="D252" s="226" t="s">
        <v>158</v>
      </c>
      <c r="E252" s="227" t="s">
        <v>394</v>
      </c>
      <c r="F252" s="228" t="s">
        <v>395</v>
      </c>
      <c r="G252" s="229" t="s">
        <v>234</v>
      </c>
      <c r="H252" s="230">
        <v>0.41099999999999998</v>
      </c>
      <c r="I252" s="231"/>
      <c r="J252" s="232">
        <f>ROUND(I252*H252,2)</f>
        <v>0</v>
      </c>
      <c r="K252" s="233"/>
      <c r="L252" s="43"/>
      <c r="M252" s="234" t="s">
        <v>1</v>
      </c>
      <c r="N252" s="235" t="s">
        <v>42</v>
      </c>
      <c r="O252" s="90"/>
      <c r="P252" s="236">
        <f>O252*H252</f>
        <v>0</v>
      </c>
      <c r="Q252" s="236">
        <v>1.0593999999999999</v>
      </c>
      <c r="R252" s="236">
        <f>Q252*H252</f>
        <v>0.43541339999999995</v>
      </c>
      <c r="S252" s="236">
        <v>0</v>
      </c>
      <c r="T252" s="23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8" t="s">
        <v>162</v>
      </c>
      <c r="AT252" s="238" t="s">
        <v>158</v>
      </c>
      <c r="AU252" s="238" t="s">
        <v>85</v>
      </c>
      <c r="AY252" s="16" t="s">
        <v>156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6" t="s">
        <v>33</v>
      </c>
      <c r="BK252" s="239">
        <f>ROUND(I252*H252,2)</f>
        <v>0</v>
      </c>
      <c r="BL252" s="16" t="s">
        <v>162</v>
      </c>
      <c r="BM252" s="238" t="s">
        <v>396</v>
      </c>
    </row>
    <row r="253" s="13" customFormat="1">
      <c r="A253" s="13"/>
      <c r="B253" s="240"/>
      <c r="C253" s="241"/>
      <c r="D253" s="242" t="s">
        <v>164</v>
      </c>
      <c r="E253" s="243" t="s">
        <v>1</v>
      </c>
      <c r="F253" s="244" t="s">
        <v>397</v>
      </c>
      <c r="G253" s="241"/>
      <c r="H253" s="245">
        <v>0.41099999999999998</v>
      </c>
      <c r="I253" s="246"/>
      <c r="J253" s="241"/>
      <c r="K253" s="241"/>
      <c r="L253" s="247"/>
      <c r="M253" s="248"/>
      <c r="N253" s="249"/>
      <c r="O253" s="249"/>
      <c r="P253" s="249"/>
      <c r="Q253" s="249"/>
      <c r="R253" s="249"/>
      <c r="S253" s="249"/>
      <c r="T253" s="25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1" t="s">
        <v>164</v>
      </c>
      <c r="AU253" s="251" t="s">
        <v>85</v>
      </c>
      <c r="AV253" s="13" t="s">
        <v>85</v>
      </c>
      <c r="AW253" s="13" t="s">
        <v>31</v>
      </c>
      <c r="AX253" s="13" t="s">
        <v>77</v>
      </c>
      <c r="AY253" s="251" t="s">
        <v>156</v>
      </c>
    </row>
    <row r="254" s="2" customFormat="1" ht="24.15" customHeight="1">
      <c r="A254" s="37"/>
      <c r="B254" s="38"/>
      <c r="C254" s="226" t="s">
        <v>398</v>
      </c>
      <c r="D254" s="226" t="s">
        <v>158</v>
      </c>
      <c r="E254" s="227" t="s">
        <v>399</v>
      </c>
      <c r="F254" s="228" t="s">
        <v>400</v>
      </c>
      <c r="G254" s="229" t="s">
        <v>288</v>
      </c>
      <c r="H254" s="230">
        <v>8</v>
      </c>
      <c r="I254" s="231"/>
      <c r="J254" s="232">
        <f>ROUND(I254*H254,2)</f>
        <v>0</v>
      </c>
      <c r="K254" s="233"/>
      <c r="L254" s="43"/>
      <c r="M254" s="234" t="s">
        <v>1</v>
      </c>
      <c r="N254" s="235" t="s">
        <v>42</v>
      </c>
      <c r="O254" s="90"/>
      <c r="P254" s="236">
        <f>O254*H254</f>
        <v>0</v>
      </c>
      <c r="Q254" s="236">
        <v>0</v>
      </c>
      <c r="R254" s="236">
        <f>Q254*H254</f>
        <v>0</v>
      </c>
      <c r="S254" s="236">
        <v>0</v>
      </c>
      <c r="T254" s="237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8" t="s">
        <v>162</v>
      </c>
      <c r="AT254" s="238" t="s">
        <v>158</v>
      </c>
      <c r="AU254" s="238" t="s">
        <v>85</v>
      </c>
      <c r="AY254" s="16" t="s">
        <v>156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6" t="s">
        <v>33</v>
      </c>
      <c r="BK254" s="239">
        <f>ROUND(I254*H254,2)</f>
        <v>0</v>
      </c>
      <c r="BL254" s="16" t="s">
        <v>162</v>
      </c>
      <c r="BM254" s="238" t="s">
        <v>401</v>
      </c>
    </row>
    <row r="255" s="12" customFormat="1" ht="22.8" customHeight="1">
      <c r="A255" s="12"/>
      <c r="B255" s="210"/>
      <c r="C255" s="211"/>
      <c r="D255" s="212" t="s">
        <v>76</v>
      </c>
      <c r="E255" s="224" t="s">
        <v>173</v>
      </c>
      <c r="F255" s="224" t="s">
        <v>402</v>
      </c>
      <c r="G255" s="211"/>
      <c r="H255" s="211"/>
      <c r="I255" s="214"/>
      <c r="J255" s="225">
        <f>BK255</f>
        <v>0</v>
      </c>
      <c r="K255" s="211"/>
      <c r="L255" s="216"/>
      <c r="M255" s="217"/>
      <c r="N255" s="218"/>
      <c r="O255" s="218"/>
      <c r="P255" s="219">
        <f>SUM(P256:P278)</f>
        <v>0</v>
      </c>
      <c r="Q255" s="218"/>
      <c r="R255" s="219">
        <f>SUM(R256:R278)</f>
        <v>24.952713050000003</v>
      </c>
      <c r="S255" s="218"/>
      <c r="T255" s="220">
        <f>SUM(T256:T278)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21" t="s">
        <v>33</v>
      </c>
      <c r="AT255" s="222" t="s">
        <v>76</v>
      </c>
      <c r="AU255" s="222" t="s">
        <v>33</v>
      </c>
      <c r="AY255" s="221" t="s">
        <v>156</v>
      </c>
      <c r="BK255" s="223">
        <f>SUM(BK256:BK278)</f>
        <v>0</v>
      </c>
    </row>
    <row r="256" s="2" customFormat="1" ht="24.15" customHeight="1">
      <c r="A256" s="37"/>
      <c r="B256" s="38"/>
      <c r="C256" s="226" t="s">
        <v>403</v>
      </c>
      <c r="D256" s="226" t="s">
        <v>158</v>
      </c>
      <c r="E256" s="227" t="s">
        <v>404</v>
      </c>
      <c r="F256" s="228" t="s">
        <v>405</v>
      </c>
      <c r="G256" s="229" t="s">
        <v>169</v>
      </c>
      <c r="H256" s="230">
        <v>0.315</v>
      </c>
      <c r="I256" s="231"/>
      <c r="J256" s="232">
        <f>ROUND(I256*H256,2)</f>
        <v>0</v>
      </c>
      <c r="K256" s="233"/>
      <c r="L256" s="43"/>
      <c r="M256" s="234" t="s">
        <v>1</v>
      </c>
      <c r="N256" s="235" t="s">
        <v>42</v>
      </c>
      <c r="O256" s="90"/>
      <c r="P256" s="236">
        <f>O256*H256</f>
        <v>0</v>
      </c>
      <c r="Q256" s="236">
        <v>1.8775</v>
      </c>
      <c r="R256" s="236">
        <f>Q256*H256</f>
        <v>0.59141250000000001</v>
      </c>
      <c r="S256" s="236">
        <v>0</v>
      </c>
      <c r="T256" s="237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8" t="s">
        <v>162</v>
      </c>
      <c r="AT256" s="238" t="s">
        <v>158</v>
      </c>
      <c r="AU256" s="238" t="s">
        <v>85</v>
      </c>
      <c r="AY256" s="16" t="s">
        <v>156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6" t="s">
        <v>33</v>
      </c>
      <c r="BK256" s="239">
        <f>ROUND(I256*H256,2)</f>
        <v>0</v>
      </c>
      <c r="BL256" s="16" t="s">
        <v>162</v>
      </c>
      <c r="BM256" s="238" t="s">
        <v>406</v>
      </c>
    </row>
    <row r="257" s="13" customFormat="1">
      <c r="A257" s="13"/>
      <c r="B257" s="240"/>
      <c r="C257" s="241"/>
      <c r="D257" s="242" t="s">
        <v>164</v>
      </c>
      <c r="E257" s="243" t="s">
        <v>1</v>
      </c>
      <c r="F257" s="244" t="s">
        <v>407</v>
      </c>
      <c r="G257" s="241"/>
      <c r="H257" s="245">
        <v>0.315</v>
      </c>
      <c r="I257" s="246"/>
      <c r="J257" s="241"/>
      <c r="K257" s="241"/>
      <c r="L257" s="247"/>
      <c r="M257" s="248"/>
      <c r="N257" s="249"/>
      <c r="O257" s="249"/>
      <c r="P257" s="249"/>
      <c r="Q257" s="249"/>
      <c r="R257" s="249"/>
      <c r="S257" s="249"/>
      <c r="T257" s="25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1" t="s">
        <v>164</v>
      </c>
      <c r="AU257" s="251" t="s">
        <v>85</v>
      </c>
      <c r="AV257" s="13" t="s">
        <v>85</v>
      </c>
      <c r="AW257" s="13" t="s">
        <v>31</v>
      </c>
      <c r="AX257" s="13" t="s">
        <v>77</v>
      </c>
      <c r="AY257" s="251" t="s">
        <v>156</v>
      </c>
    </row>
    <row r="258" s="2" customFormat="1" ht="33" customHeight="1">
      <c r="A258" s="37"/>
      <c r="B258" s="38"/>
      <c r="C258" s="226" t="s">
        <v>408</v>
      </c>
      <c r="D258" s="226" t="s">
        <v>158</v>
      </c>
      <c r="E258" s="227" t="s">
        <v>409</v>
      </c>
      <c r="F258" s="228" t="s">
        <v>410</v>
      </c>
      <c r="G258" s="229" t="s">
        <v>161</v>
      </c>
      <c r="H258" s="230">
        <v>70.010999999999996</v>
      </c>
      <c r="I258" s="231"/>
      <c r="J258" s="232">
        <f>ROUND(I258*H258,2)</f>
        <v>0</v>
      </c>
      <c r="K258" s="233"/>
      <c r="L258" s="43"/>
      <c r="M258" s="234" t="s">
        <v>1</v>
      </c>
      <c r="N258" s="235" t="s">
        <v>42</v>
      </c>
      <c r="O258" s="90"/>
      <c r="P258" s="236">
        <f>O258*H258</f>
        <v>0</v>
      </c>
      <c r="Q258" s="236">
        <v>0.17111999999999999</v>
      </c>
      <c r="R258" s="236">
        <f>Q258*H258</f>
        <v>11.980282319999999</v>
      </c>
      <c r="S258" s="236">
        <v>0</v>
      </c>
      <c r="T258" s="23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8" t="s">
        <v>162</v>
      </c>
      <c r="AT258" s="238" t="s">
        <v>158</v>
      </c>
      <c r="AU258" s="238" t="s">
        <v>85</v>
      </c>
      <c r="AY258" s="16" t="s">
        <v>156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6" t="s">
        <v>33</v>
      </c>
      <c r="BK258" s="239">
        <f>ROUND(I258*H258,2)</f>
        <v>0</v>
      </c>
      <c r="BL258" s="16" t="s">
        <v>162</v>
      </c>
      <c r="BM258" s="238" t="s">
        <v>411</v>
      </c>
    </row>
    <row r="259" s="13" customFormat="1">
      <c r="A259" s="13"/>
      <c r="B259" s="240"/>
      <c r="C259" s="241"/>
      <c r="D259" s="242" t="s">
        <v>164</v>
      </c>
      <c r="E259" s="243" t="s">
        <v>1</v>
      </c>
      <c r="F259" s="244" t="s">
        <v>412</v>
      </c>
      <c r="G259" s="241"/>
      <c r="H259" s="245">
        <v>57.360999999999997</v>
      </c>
      <c r="I259" s="246"/>
      <c r="J259" s="241"/>
      <c r="K259" s="241"/>
      <c r="L259" s="247"/>
      <c r="M259" s="248"/>
      <c r="N259" s="249"/>
      <c r="O259" s="249"/>
      <c r="P259" s="249"/>
      <c r="Q259" s="249"/>
      <c r="R259" s="249"/>
      <c r="S259" s="249"/>
      <c r="T259" s="25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1" t="s">
        <v>164</v>
      </c>
      <c r="AU259" s="251" t="s">
        <v>85</v>
      </c>
      <c r="AV259" s="13" t="s">
        <v>85</v>
      </c>
      <c r="AW259" s="13" t="s">
        <v>31</v>
      </c>
      <c r="AX259" s="13" t="s">
        <v>77</v>
      </c>
      <c r="AY259" s="251" t="s">
        <v>156</v>
      </c>
    </row>
    <row r="260" s="13" customFormat="1">
      <c r="A260" s="13"/>
      <c r="B260" s="240"/>
      <c r="C260" s="241"/>
      <c r="D260" s="242" t="s">
        <v>164</v>
      </c>
      <c r="E260" s="243" t="s">
        <v>1</v>
      </c>
      <c r="F260" s="244" t="s">
        <v>413</v>
      </c>
      <c r="G260" s="241"/>
      <c r="H260" s="245">
        <v>12.65</v>
      </c>
      <c r="I260" s="246"/>
      <c r="J260" s="241"/>
      <c r="K260" s="241"/>
      <c r="L260" s="247"/>
      <c r="M260" s="248"/>
      <c r="N260" s="249"/>
      <c r="O260" s="249"/>
      <c r="P260" s="249"/>
      <c r="Q260" s="249"/>
      <c r="R260" s="249"/>
      <c r="S260" s="249"/>
      <c r="T260" s="25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1" t="s">
        <v>164</v>
      </c>
      <c r="AU260" s="251" t="s">
        <v>85</v>
      </c>
      <c r="AV260" s="13" t="s">
        <v>85</v>
      </c>
      <c r="AW260" s="13" t="s">
        <v>31</v>
      </c>
      <c r="AX260" s="13" t="s">
        <v>77</v>
      </c>
      <c r="AY260" s="251" t="s">
        <v>156</v>
      </c>
    </row>
    <row r="261" s="2" customFormat="1" ht="37.8" customHeight="1">
      <c r="A261" s="37"/>
      <c r="B261" s="38"/>
      <c r="C261" s="226" t="s">
        <v>414</v>
      </c>
      <c r="D261" s="226" t="s">
        <v>158</v>
      </c>
      <c r="E261" s="227" t="s">
        <v>415</v>
      </c>
      <c r="F261" s="228" t="s">
        <v>416</v>
      </c>
      <c r="G261" s="229" t="s">
        <v>234</v>
      </c>
      <c r="H261" s="230">
        <v>0.71699999999999997</v>
      </c>
      <c r="I261" s="231"/>
      <c r="J261" s="232">
        <f>ROUND(I261*H261,2)</f>
        <v>0</v>
      </c>
      <c r="K261" s="233"/>
      <c r="L261" s="43"/>
      <c r="M261" s="234" t="s">
        <v>1</v>
      </c>
      <c r="N261" s="235" t="s">
        <v>42</v>
      </c>
      <c r="O261" s="90"/>
      <c r="P261" s="236">
        <f>O261*H261</f>
        <v>0</v>
      </c>
      <c r="Q261" s="236">
        <v>0.017090000000000001</v>
      </c>
      <c r="R261" s="236">
        <f>Q261*H261</f>
        <v>0.01225353</v>
      </c>
      <c r="S261" s="236">
        <v>0</v>
      </c>
      <c r="T261" s="23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8" t="s">
        <v>162</v>
      </c>
      <c r="AT261" s="238" t="s">
        <v>158</v>
      </c>
      <c r="AU261" s="238" t="s">
        <v>85</v>
      </c>
      <c r="AY261" s="16" t="s">
        <v>156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6" t="s">
        <v>33</v>
      </c>
      <c r="BK261" s="239">
        <f>ROUND(I261*H261,2)</f>
        <v>0</v>
      </c>
      <c r="BL261" s="16" t="s">
        <v>162</v>
      </c>
      <c r="BM261" s="238" t="s">
        <v>417</v>
      </c>
    </row>
    <row r="262" s="13" customFormat="1">
      <c r="A262" s="13"/>
      <c r="B262" s="240"/>
      <c r="C262" s="241"/>
      <c r="D262" s="242" t="s">
        <v>164</v>
      </c>
      <c r="E262" s="243" t="s">
        <v>1</v>
      </c>
      <c r="F262" s="244" t="s">
        <v>418</v>
      </c>
      <c r="G262" s="241"/>
      <c r="H262" s="245">
        <v>0.71699999999999997</v>
      </c>
      <c r="I262" s="246"/>
      <c r="J262" s="241"/>
      <c r="K262" s="241"/>
      <c r="L262" s="247"/>
      <c r="M262" s="248"/>
      <c r="N262" s="249"/>
      <c r="O262" s="249"/>
      <c r="P262" s="249"/>
      <c r="Q262" s="249"/>
      <c r="R262" s="249"/>
      <c r="S262" s="249"/>
      <c r="T262" s="25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1" t="s">
        <v>164</v>
      </c>
      <c r="AU262" s="251" t="s">
        <v>85</v>
      </c>
      <c r="AV262" s="13" t="s">
        <v>85</v>
      </c>
      <c r="AW262" s="13" t="s">
        <v>31</v>
      </c>
      <c r="AX262" s="13" t="s">
        <v>77</v>
      </c>
      <c r="AY262" s="251" t="s">
        <v>156</v>
      </c>
    </row>
    <row r="263" s="2" customFormat="1" ht="24.15" customHeight="1">
      <c r="A263" s="37"/>
      <c r="B263" s="38"/>
      <c r="C263" s="252" t="s">
        <v>419</v>
      </c>
      <c r="D263" s="252" t="s">
        <v>263</v>
      </c>
      <c r="E263" s="253" t="s">
        <v>420</v>
      </c>
      <c r="F263" s="254" t="s">
        <v>421</v>
      </c>
      <c r="G263" s="255" t="s">
        <v>234</v>
      </c>
      <c r="H263" s="256">
        <v>0.77400000000000002</v>
      </c>
      <c r="I263" s="257"/>
      <c r="J263" s="258">
        <f>ROUND(I263*H263,2)</f>
        <v>0</v>
      </c>
      <c r="K263" s="259"/>
      <c r="L263" s="260"/>
      <c r="M263" s="261" t="s">
        <v>1</v>
      </c>
      <c r="N263" s="262" t="s">
        <v>42</v>
      </c>
      <c r="O263" s="90"/>
      <c r="P263" s="236">
        <f>O263*H263</f>
        <v>0</v>
      </c>
      <c r="Q263" s="236">
        <v>1</v>
      </c>
      <c r="R263" s="236">
        <f>Q263*H263</f>
        <v>0.77400000000000002</v>
      </c>
      <c r="S263" s="236">
        <v>0</v>
      </c>
      <c r="T263" s="23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8" t="s">
        <v>200</v>
      </c>
      <c r="AT263" s="238" t="s">
        <v>263</v>
      </c>
      <c r="AU263" s="238" t="s">
        <v>85</v>
      </c>
      <c r="AY263" s="16" t="s">
        <v>156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6" t="s">
        <v>33</v>
      </c>
      <c r="BK263" s="239">
        <f>ROUND(I263*H263,2)</f>
        <v>0</v>
      </c>
      <c r="BL263" s="16" t="s">
        <v>162</v>
      </c>
      <c r="BM263" s="238" t="s">
        <v>422</v>
      </c>
    </row>
    <row r="264" s="13" customFormat="1">
      <c r="A264" s="13"/>
      <c r="B264" s="240"/>
      <c r="C264" s="241"/>
      <c r="D264" s="242" t="s">
        <v>164</v>
      </c>
      <c r="E264" s="243" t="s">
        <v>1</v>
      </c>
      <c r="F264" s="244" t="s">
        <v>423</v>
      </c>
      <c r="G264" s="241"/>
      <c r="H264" s="245">
        <v>0.71699999999999997</v>
      </c>
      <c r="I264" s="246"/>
      <c r="J264" s="241"/>
      <c r="K264" s="241"/>
      <c r="L264" s="247"/>
      <c r="M264" s="248"/>
      <c r="N264" s="249"/>
      <c r="O264" s="249"/>
      <c r="P264" s="249"/>
      <c r="Q264" s="249"/>
      <c r="R264" s="249"/>
      <c r="S264" s="249"/>
      <c r="T264" s="25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1" t="s">
        <v>164</v>
      </c>
      <c r="AU264" s="251" t="s">
        <v>85</v>
      </c>
      <c r="AV264" s="13" t="s">
        <v>85</v>
      </c>
      <c r="AW264" s="13" t="s">
        <v>31</v>
      </c>
      <c r="AX264" s="13" t="s">
        <v>33</v>
      </c>
      <c r="AY264" s="251" t="s">
        <v>156</v>
      </c>
    </row>
    <row r="265" s="13" customFormat="1">
      <c r="A265" s="13"/>
      <c r="B265" s="240"/>
      <c r="C265" s="241"/>
      <c r="D265" s="242" t="s">
        <v>164</v>
      </c>
      <c r="E265" s="241"/>
      <c r="F265" s="244" t="s">
        <v>424</v>
      </c>
      <c r="G265" s="241"/>
      <c r="H265" s="245">
        <v>0.77400000000000002</v>
      </c>
      <c r="I265" s="246"/>
      <c r="J265" s="241"/>
      <c r="K265" s="241"/>
      <c r="L265" s="247"/>
      <c r="M265" s="248"/>
      <c r="N265" s="249"/>
      <c r="O265" s="249"/>
      <c r="P265" s="249"/>
      <c r="Q265" s="249"/>
      <c r="R265" s="249"/>
      <c r="S265" s="249"/>
      <c r="T265" s="25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1" t="s">
        <v>164</v>
      </c>
      <c r="AU265" s="251" t="s">
        <v>85</v>
      </c>
      <c r="AV265" s="13" t="s">
        <v>85</v>
      </c>
      <c r="AW265" s="13" t="s">
        <v>4</v>
      </c>
      <c r="AX265" s="13" t="s">
        <v>33</v>
      </c>
      <c r="AY265" s="251" t="s">
        <v>156</v>
      </c>
    </row>
    <row r="266" s="2" customFormat="1" ht="24.15" customHeight="1">
      <c r="A266" s="37"/>
      <c r="B266" s="38"/>
      <c r="C266" s="226" t="s">
        <v>425</v>
      </c>
      <c r="D266" s="226" t="s">
        <v>158</v>
      </c>
      <c r="E266" s="227" t="s">
        <v>426</v>
      </c>
      <c r="F266" s="228" t="s">
        <v>427</v>
      </c>
      <c r="G266" s="229" t="s">
        <v>276</v>
      </c>
      <c r="H266" s="230">
        <v>12.199999999999999</v>
      </c>
      <c r="I266" s="231"/>
      <c r="J266" s="232">
        <f>ROUND(I266*H266,2)</f>
        <v>0</v>
      </c>
      <c r="K266" s="233"/>
      <c r="L266" s="43"/>
      <c r="M266" s="234" t="s">
        <v>1</v>
      </c>
      <c r="N266" s="235" t="s">
        <v>42</v>
      </c>
      <c r="O266" s="90"/>
      <c r="P266" s="236">
        <f>O266*H266</f>
        <v>0</v>
      </c>
      <c r="Q266" s="236">
        <v>0.00019000000000000001</v>
      </c>
      <c r="R266" s="236">
        <f>Q266*H266</f>
        <v>0.0023180000000000002</v>
      </c>
      <c r="S266" s="236">
        <v>0</v>
      </c>
      <c r="T266" s="237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8" t="s">
        <v>162</v>
      </c>
      <c r="AT266" s="238" t="s">
        <v>158</v>
      </c>
      <c r="AU266" s="238" t="s">
        <v>85</v>
      </c>
      <c r="AY266" s="16" t="s">
        <v>156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6" t="s">
        <v>33</v>
      </c>
      <c r="BK266" s="239">
        <f>ROUND(I266*H266,2)</f>
        <v>0</v>
      </c>
      <c r="BL266" s="16" t="s">
        <v>162</v>
      </c>
      <c r="BM266" s="238" t="s">
        <v>428</v>
      </c>
    </row>
    <row r="267" s="13" customFormat="1">
      <c r="A267" s="13"/>
      <c r="B267" s="240"/>
      <c r="C267" s="241"/>
      <c r="D267" s="242" t="s">
        <v>164</v>
      </c>
      <c r="E267" s="243" t="s">
        <v>1</v>
      </c>
      <c r="F267" s="244" t="s">
        <v>429</v>
      </c>
      <c r="G267" s="241"/>
      <c r="H267" s="245">
        <v>12.199999999999999</v>
      </c>
      <c r="I267" s="246"/>
      <c r="J267" s="241"/>
      <c r="K267" s="241"/>
      <c r="L267" s="247"/>
      <c r="M267" s="248"/>
      <c r="N267" s="249"/>
      <c r="O267" s="249"/>
      <c r="P267" s="249"/>
      <c r="Q267" s="249"/>
      <c r="R267" s="249"/>
      <c r="S267" s="249"/>
      <c r="T267" s="25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1" t="s">
        <v>164</v>
      </c>
      <c r="AU267" s="251" t="s">
        <v>85</v>
      </c>
      <c r="AV267" s="13" t="s">
        <v>85</v>
      </c>
      <c r="AW267" s="13" t="s">
        <v>31</v>
      </c>
      <c r="AX267" s="13" t="s">
        <v>77</v>
      </c>
      <c r="AY267" s="251" t="s">
        <v>156</v>
      </c>
    </row>
    <row r="268" s="2" customFormat="1" ht="24.15" customHeight="1">
      <c r="A268" s="37"/>
      <c r="B268" s="38"/>
      <c r="C268" s="226" t="s">
        <v>430</v>
      </c>
      <c r="D268" s="226" t="s">
        <v>158</v>
      </c>
      <c r="E268" s="227" t="s">
        <v>431</v>
      </c>
      <c r="F268" s="228" t="s">
        <v>432</v>
      </c>
      <c r="G268" s="229" t="s">
        <v>276</v>
      </c>
      <c r="H268" s="230">
        <v>25</v>
      </c>
      <c r="I268" s="231"/>
      <c r="J268" s="232">
        <f>ROUND(I268*H268,2)</f>
        <v>0</v>
      </c>
      <c r="K268" s="233"/>
      <c r="L268" s="43"/>
      <c r="M268" s="234" t="s">
        <v>1</v>
      </c>
      <c r="N268" s="235" t="s">
        <v>42</v>
      </c>
      <c r="O268" s="90"/>
      <c r="P268" s="236">
        <f>O268*H268</f>
        <v>0</v>
      </c>
      <c r="Q268" s="236">
        <v>0.24127000000000001</v>
      </c>
      <c r="R268" s="236">
        <f>Q268*H268</f>
        <v>6.0317500000000006</v>
      </c>
      <c r="S268" s="236">
        <v>0</v>
      </c>
      <c r="T268" s="23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8" t="s">
        <v>162</v>
      </c>
      <c r="AT268" s="238" t="s">
        <v>158</v>
      </c>
      <c r="AU268" s="238" t="s">
        <v>85</v>
      </c>
      <c r="AY268" s="16" t="s">
        <v>156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6" t="s">
        <v>33</v>
      </c>
      <c r="BK268" s="239">
        <f>ROUND(I268*H268,2)</f>
        <v>0</v>
      </c>
      <c r="BL268" s="16" t="s">
        <v>162</v>
      </c>
      <c r="BM268" s="238" t="s">
        <v>433</v>
      </c>
    </row>
    <row r="269" s="13" customFormat="1">
      <c r="A269" s="13"/>
      <c r="B269" s="240"/>
      <c r="C269" s="241"/>
      <c r="D269" s="242" t="s">
        <v>164</v>
      </c>
      <c r="E269" s="243" t="s">
        <v>1</v>
      </c>
      <c r="F269" s="244" t="s">
        <v>434</v>
      </c>
      <c r="G269" s="241"/>
      <c r="H269" s="245">
        <v>25</v>
      </c>
      <c r="I269" s="246"/>
      <c r="J269" s="241"/>
      <c r="K269" s="241"/>
      <c r="L269" s="247"/>
      <c r="M269" s="248"/>
      <c r="N269" s="249"/>
      <c r="O269" s="249"/>
      <c r="P269" s="249"/>
      <c r="Q269" s="249"/>
      <c r="R269" s="249"/>
      <c r="S269" s="249"/>
      <c r="T269" s="25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1" t="s">
        <v>164</v>
      </c>
      <c r="AU269" s="251" t="s">
        <v>85</v>
      </c>
      <c r="AV269" s="13" t="s">
        <v>85</v>
      </c>
      <c r="AW269" s="13" t="s">
        <v>31</v>
      </c>
      <c r="AX269" s="13" t="s">
        <v>77</v>
      </c>
      <c r="AY269" s="251" t="s">
        <v>156</v>
      </c>
    </row>
    <row r="270" s="2" customFormat="1" ht="16.5" customHeight="1">
      <c r="A270" s="37"/>
      <c r="B270" s="38"/>
      <c r="C270" s="252" t="s">
        <v>435</v>
      </c>
      <c r="D270" s="252" t="s">
        <v>263</v>
      </c>
      <c r="E270" s="253" t="s">
        <v>436</v>
      </c>
      <c r="F270" s="254" t="s">
        <v>437</v>
      </c>
      <c r="G270" s="255" t="s">
        <v>348</v>
      </c>
      <c r="H270" s="256">
        <v>142.875</v>
      </c>
      <c r="I270" s="257"/>
      <c r="J270" s="258">
        <f>ROUND(I270*H270,2)</f>
        <v>0</v>
      </c>
      <c r="K270" s="259"/>
      <c r="L270" s="260"/>
      <c r="M270" s="261" t="s">
        <v>1</v>
      </c>
      <c r="N270" s="262" t="s">
        <v>42</v>
      </c>
      <c r="O270" s="90"/>
      <c r="P270" s="236">
        <f>O270*H270</f>
        <v>0</v>
      </c>
      <c r="Q270" s="236">
        <v>0.034000000000000002</v>
      </c>
      <c r="R270" s="236">
        <f>Q270*H270</f>
        <v>4.8577500000000002</v>
      </c>
      <c r="S270" s="236">
        <v>0</v>
      </c>
      <c r="T270" s="23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8" t="s">
        <v>200</v>
      </c>
      <c r="AT270" s="238" t="s">
        <v>263</v>
      </c>
      <c r="AU270" s="238" t="s">
        <v>85</v>
      </c>
      <c r="AY270" s="16" t="s">
        <v>156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6" t="s">
        <v>33</v>
      </c>
      <c r="BK270" s="239">
        <f>ROUND(I270*H270,2)</f>
        <v>0</v>
      </c>
      <c r="BL270" s="16" t="s">
        <v>162</v>
      </c>
      <c r="BM270" s="238" t="s">
        <v>438</v>
      </c>
    </row>
    <row r="271" s="13" customFormat="1">
      <c r="A271" s="13"/>
      <c r="B271" s="240"/>
      <c r="C271" s="241"/>
      <c r="D271" s="242" t="s">
        <v>164</v>
      </c>
      <c r="E271" s="243" t="s">
        <v>1</v>
      </c>
      <c r="F271" s="244" t="s">
        <v>295</v>
      </c>
      <c r="G271" s="241"/>
      <c r="H271" s="245">
        <v>25</v>
      </c>
      <c r="I271" s="246"/>
      <c r="J271" s="241"/>
      <c r="K271" s="241"/>
      <c r="L271" s="247"/>
      <c r="M271" s="248"/>
      <c r="N271" s="249"/>
      <c r="O271" s="249"/>
      <c r="P271" s="249"/>
      <c r="Q271" s="249"/>
      <c r="R271" s="249"/>
      <c r="S271" s="249"/>
      <c r="T271" s="25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1" t="s">
        <v>164</v>
      </c>
      <c r="AU271" s="251" t="s">
        <v>85</v>
      </c>
      <c r="AV271" s="13" t="s">
        <v>85</v>
      </c>
      <c r="AW271" s="13" t="s">
        <v>31</v>
      </c>
      <c r="AX271" s="13" t="s">
        <v>33</v>
      </c>
      <c r="AY271" s="251" t="s">
        <v>156</v>
      </c>
    </row>
    <row r="272" s="13" customFormat="1">
      <c r="A272" s="13"/>
      <c r="B272" s="240"/>
      <c r="C272" s="241"/>
      <c r="D272" s="242" t="s">
        <v>164</v>
      </c>
      <c r="E272" s="241"/>
      <c r="F272" s="244" t="s">
        <v>439</v>
      </c>
      <c r="G272" s="241"/>
      <c r="H272" s="245">
        <v>142.875</v>
      </c>
      <c r="I272" s="246"/>
      <c r="J272" s="241"/>
      <c r="K272" s="241"/>
      <c r="L272" s="247"/>
      <c r="M272" s="248"/>
      <c r="N272" s="249"/>
      <c r="O272" s="249"/>
      <c r="P272" s="249"/>
      <c r="Q272" s="249"/>
      <c r="R272" s="249"/>
      <c r="S272" s="249"/>
      <c r="T272" s="25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1" t="s">
        <v>164</v>
      </c>
      <c r="AU272" s="251" t="s">
        <v>85</v>
      </c>
      <c r="AV272" s="13" t="s">
        <v>85</v>
      </c>
      <c r="AW272" s="13" t="s">
        <v>4</v>
      </c>
      <c r="AX272" s="13" t="s">
        <v>33</v>
      </c>
      <c r="AY272" s="251" t="s">
        <v>156</v>
      </c>
    </row>
    <row r="273" s="2" customFormat="1" ht="24.15" customHeight="1">
      <c r="A273" s="37"/>
      <c r="B273" s="38"/>
      <c r="C273" s="226" t="s">
        <v>440</v>
      </c>
      <c r="D273" s="226" t="s">
        <v>158</v>
      </c>
      <c r="E273" s="227" t="s">
        <v>441</v>
      </c>
      <c r="F273" s="228" t="s">
        <v>442</v>
      </c>
      <c r="G273" s="229" t="s">
        <v>161</v>
      </c>
      <c r="H273" s="230">
        <v>4.7880000000000003</v>
      </c>
      <c r="I273" s="231"/>
      <c r="J273" s="232">
        <f>ROUND(I273*H273,2)</f>
        <v>0</v>
      </c>
      <c r="K273" s="233"/>
      <c r="L273" s="43"/>
      <c r="M273" s="234" t="s">
        <v>1</v>
      </c>
      <c r="N273" s="235" t="s">
        <v>42</v>
      </c>
      <c r="O273" s="90"/>
      <c r="P273" s="236">
        <f>O273*H273</f>
        <v>0</v>
      </c>
      <c r="Q273" s="236">
        <v>0.061719999999999997</v>
      </c>
      <c r="R273" s="236">
        <f>Q273*H273</f>
        <v>0.29551536</v>
      </c>
      <c r="S273" s="236">
        <v>0</v>
      </c>
      <c r="T273" s="23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8" t="s">
        <v>162</v>
      </c>
      <c r="AT273" s="238" t="s">
        <v>158</v>
      </c>
      <c r="AU273" s="238" t="s">
        <v>85</v>
      </c>
      <c r="AY273" s="16" t="s">
        <v>156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6" t="s">
        <v>33</v>
      </c>
      <c r="BK273" s="239">
        <f>ROUND(I273*H273,2)</f>
        <v>0</v>
      </c>
      <c r="BL273" s="16" t="s">
        <v>162</v>
      </c>
      <c r="BM273" s="238" t="s">
        <v>443</v>
      </c>
    </row>
    <row r="274" s="13" customFormat="1">
      <c r="A274" s="13"/>
      <c r="B274" s="240"/>
      <c r="C274" s="241"/>
      <c r="D274" s="242" t="s">
        <v>164</v>
      </c>
      <c r="E274" s="243" t="s">
        <v>1</v>
      </c>
      <c r="F274" s="244" t="s">
        <v>444</v>
      </c>
      <c r="G274" s="241"/>
      <c r="H274" s="245">
        <v>4.7880000000000003</v>
      </c>
      <c r="I274" s="246"/>
      <c r="J274" s="241"/>
      <c r="K274" s="241"/>
      <c r="L274" s="247"/>
      <c r="M274" s="248"/>
      <c r="N274" s="249"/>
      <c r="O274" s="249"/>
      <c r="P274" s="249"/>
      <c r="Q274" s="249"/>
      <c r="R274" s="249"/>
      <c r="S274" s="249"/>
      <c r="T274" s="25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1" t="s">
        <v>164</v>
      </c>
      <c r="AU274" s="251" t="s">
        <v>85</v>
      </c>
      <c r="AV274" s="13" t="s">
        <v>85</v>
      </c>
      <c r="AW274" s="13" t="s">
        <v>31</v>
      </c>
      <c r="AX274" s="13" t="s">
        <v>77</v>
      </c>
      <c r="AY274" s="251" t="s">
        <v>156</v>
      </c>
    </row>
    <row r="275" s="2" customFormat="1" ht="24.15" customHeight="1">
      <c r="A275" s="37"/>
      <c r="B275" s="38"/>
      <c r="C275" s="226" t="s">
        <v>445</v>
      </c>
      <c r="D275" s="226" t="s">
        <v>158</v>
      </c>
      <c r="E275" s="227" t="s">
        <v>446</v>
      </c>
      <c r="F275" s="228" t="s">
        <v>447</v>
      </c>
      <c r="G275" s="229" t="s">
        <v>161</v>
      </c>
      <c r="H275" s="230">
        <v>3.488</v>
      </c>
      <c r="I275" s="231"/>
      <c r="J275" s="232">
        <f>ROUND(I275*H275,2)</f>
        <v>0</v>
      </c>
      <c r="K275" s="233"/>
      <c r="L275" s="43"/>
      <c r="M275" s="234" t="s">
        <v>1</v>
      </c>
      <c r="N275" s="235" t="s">
        <v>42</v>
      </c>
      <c r="O275" s="90"/>
      <c r="P275" s="236">
        <f>O275*H275</f>
        <v>0</v>
      </c>
      <c r="Q275" s="236">
        <v>0.079210000000000003</v>
      </c>
      <c r="R275" s="236">
        <f>Q275*H275</f>
        <v>0.27628448</v>
      </c>
      <c r="S275" s="236">
        <v>0</v>
      </c>
      <c r="T275" s="237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8" t="s">
        <v>162</v>
      </c>
      <c r="AT275" s="238" t="s">
        <v>158</v>
      </c>
      <c r="AU275" s="238" t="s">
        <v>85</v>
      </c>
      <c r="AY275" s="16" t="s">
        <v>156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6" t="s">
        <v>33</v>
      </c>
      <c r="BK275" s="239">
        <f>ROUND(I275*H275,2)</f>
        <v>0</v>
      </c>
      <c r="BL275" s="16" t="s">
        <v>162</v>
      </c>
      <c r="BM275" s="238" t="s">
        <v>448</v>
      </c>
    </row>
    <row r="276" s="13" customFormat="1">
      <c r="A276" s="13"/>
      <c r="B276" s="240"/>
      <c r="C276" s="241"/>
      <c r="D276" s="242" t="s">
        <v>164</v>
      </c>
      <c r="E276" s="243" t="s">
        <v>1</v>
      </c>
      <c r="F276" s="244" t="s">
        <v>449</v>
      </c>
      <c r="G276" s="241"/>
      <c r="H276" s="245">
        <v>3.488</v>
      </c>
      <c r="I276" s="246"/>
      <c r="J276" s="241"/>
      <c r="K276" s="241"/>
      <c r="L276" s="247"/>
      <c r="M276" s="248"/>
      <c r="N276" s="249"/>
      <c r="O276" s="249"/>
      <c r="P276" s="249"/>
      <c r="Q276" s="249"/>
      <c r="R276" s="249"/>
      <c r="S276" s="249"/>
      <c r="T276" s="25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1" t="s">
        <v>164</v>
      </c>
      <c r="AU276" s="251" t="s">
        <v>85</v>
      </c>
      <c r="AV276" s="13" t="s">
        <v>85</v>
      </c>
      <c r="AW276" s="13" t="s">
        <v>31</v>
      </c>
      <c r="AX276" s="13" t="s">
        <v>77</v>
      </c>
      <c r="AY276" s="251" t="s">
        <v>156</v>
      </c>
    </row>
    <row r="277" s="2" customFormat="1" ht="24.15" customHeight="1">
      <c r="A277" s="37"/>
      <c r="B277" s="38"/>
      <c r="C277" s="226" t="s">
        <v>450</v>
      </c>
      <c r="D277" s="226" t="s">
        <v>158</v>
      </c>
      <c r="E277" s="227" t="s">
        <v>451</v>
      </c>
      <c r="F277" s="228" t="s">
        <v>452</v>
      </c>
      <c r="G277" s="229" t="s">
        <v>161</v>
      </c>
      <c r="H277" s="230">
        <v>2.6339999999999999</v>
      </c>
      <c r="I277" s="231"/>
      <c r="J277" s="232">
        <f>ROUND(I277*H277,2)</f>
        <v>0</v>
      </c>
      <c r="K277" s="233"/>
      <c r="L277" s="43"/>
      <c r="M277" s="234" t="s">
        <v>1</v>
      </c>
      <c r="N277" s="235" t="s">
        <v>42</v>
      </c>
      <c r="O277" s="90"/>
      <c r="P277" s="236">
        <f>O277*H277</f>
        <v>0</v>
      </c>
      <c r="Q277" s="236">
        <v>0.049790000000000001</v>
      </c>
      <c r="R277" s="236">
        <f>Q277*H277</f>
        <v>0.13114686</v>
      </c>
      <c r="S277" s="236">
        <v>0</v>
      </c>
      <c r="T277" s="237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8" t="s">
        <v>162</v>
      </c>
      <c r="AT277" s="238" t="s">
        <v>158</v>
      </c>
      <c r="AU277" s="238" t="s">
        <v>85</v>
      </c>
      <c r="AY277" s="16" t="s">
        <v>156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6" t="s">
        <v>33</v>
      </c>
      <c r="BK277" s="239">
        <f>ROUND(I277*H277,2)</f>
        <v>0</v>
      </c>
      <c r="BL277" s="16" t="s">
        <v>162</v>
      </c>
      <c r="BM277" s="238" t="s">
        <v>453</v>
      </c>
    </row>
    <row r="278" s="13" customFormat="1">
      <c r="A278" s="13"/>
      <c r="B278" s="240"/>
      <c r="C278" s="241"/>
      <c r="D278" s="242" t="s">
        <v>164</v>
      </c>
      <c r="E278" s="243" t="s">
        <v>1</v>
      </c>
      <c r="F278" s="244" t="s">
        <v>454</v>
      </c>
      <c r="G278" s="241"/>
      <c r="H278" s="245">
        <v>2.6339999999999999</v>
      </c>
      <c r="I278" s="246"/>
      <c r="J278" s="241"/>
      <c r="K278" s="241"/>
      <c r="L278" s="247"/>
      <c r="M278" s="248"/>
      <c r="N278" s="249"/>
      <c r="O278" s="249"/>
      <c r="P278" s="249"/>
      <c r="Q278" s="249"/>
      <c r="R278" s="249"/>
      <c r="S278" s="249"/>
      <c r="T278" s="25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1" t="s">
        <v>164</v>
      </c>
      <c r="AU278" s="251" t="s">
        <v>85</v>
      </c>
      <c r="AV278" s="13" t="s">
        <v>85</v>
      </c>
      <c r="AW278" s="13" t="s">
        <v>31</v>
      </c>
      <c r="AX278" s="13" t="s">
        <v>77</v>
      </c>
      <c r="AY278" s="251" t="s">
        <v>156</v>
      </c>
    </row>
    <row r="279" s="12" customFormat="1" ht="22.8" customHeight="1">
      <c r="A279" s="12"/>
      <c r="B279" s="210"/>
      <c r="C279" s="211"/>
      <c r="D279" s="212" t="s">
        <v>76</v>
      </c>
      <c r="E279" s="224" t="s">
        <v>162</v>
      </c>
      <c r="F279" s="224" t="s">
        <v>455</v>
      </c>
      <c r="G279" s="211"/>
      <c r="H279" s="211"/>
      <c r="I279" s="214"/>
      <c r="J279" s="225">
        <f>BK279</f>
        <v>0</v>
      </c>
      <c r="K279" s="211"/>
      <c r="L279" s="216"/>
      <c r="M279" s="217"/>
      <c r="N279" s="218"/>
      <c r="O279" s="218"/>
      <c r="P279" s="219">
        <f>SUM(P280:P315)</f>
        <v>0</v>
      </c>
      <c r="Q279" s="218"/>
      <c r="R279" s="219">
        <f>SUM(R280:R315)</f>
        <v>77.477878920000009</v>
      </c>
      <c r="S279" s="218"/>
      <c r="T279" s="220">
        <f>SUM(T280:T315)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21" t="s">
        <v>33</v>
      </c>
      <c r="AT279" s="222" t="s">
        <v>76</v>
      </c>
      <c r="AU279" s="222" t="s">
        <v>33</v>
      </c>
      <c r="AY279" s="221" t="s">
        <v>156</v>
      </c>
      <c r="BK279" s="223">
        <f>SUM(BK280:BK315)</f>
        <v>0</v>
      </c>
    </row>
    <row r="280" s="2" customFormat="1" ht="44.25" customHeight="1">
      <c r="A280" s="37"/>
      <c r="B280" s="38"/>
      <c r="C280" s="226" t="s">
        <v>456</v>
      </c>
      <c r="D280" s="226" t="s">
        <v>158</v>
      </c>
      <c r="E280" s="227" t="s">
        <v>457</v>
      </c>
      <c r="F280" s="228" t="s">
        <v>458</v>
      </c>
      <c r="G280" s="229" t="s">
        <v>161</v>
      </c>
      <c r="H280" s="230">
        <v>78.372</v>
      </c>
      <c r="I280" s="231"/>
      <c r="J280" s="232">
        <f>ROUND(I280*H280,2)</f>
        <v>0</v>
      </c>
      <c r="K280" s="233"/>
      <c r="L280" s="43"/>
      <c r="M280" s="234" t="s">
        <v>1</v>
      </c>
      <c r="N280" s="235" t="s">
        <v>42</v>
      </c>
      <c r="O280" s="90"/>
      <c r="P280" s="236">
        <f>O280*H280</f>
        <v>0</v>
      </c>
      <c r="Q280" s="236">
        <v>0.35593999999999998</v>
      </c>
      <c r="R280" s="236">
        <f>Q280*H280</f>
        <v>27.895729679999999</v>
      </c>
      <c r="S280" s="236">
        <v>0</v>
      </c>
      <c r="T280" s="237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8" t="s">
        <v>162</v>
      </c>
      <c r="AT280" s="238" t="s">
        <v>158</v>
      </c>
      <c r="AU280" s="238" t="s">
        <v>85</v>
      </c>
      <c r="AY280" s="16" t="s">
        <v>156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6" t="s">
        <v>33</v>
      </c>
      <c r="BK280" s="239">
        <f>ROUND(I280*H280,2)</f>
        <v>0</v>
      </c>
      <c r="BL280" s="16" t="s">
        <v>162</v>
      </c>
      <c r="BM280" s="238" t="s">
        <v>459</v>
      </c>
    </row>
    <row r="281" s="13" customFormat="1">
      <c r="A281" s="13"/>
      <c r="B281" s="240"/>
      <c r="C281" s="241"/>
      <c r="D281" s="242" t="s">
        <v>164</v>
      </c>
      <c r="E281" s="243" t="s">
        <v>1</v>
      </c>
      <c r="F281" s="244" t="s">
        <v>460</v>
      </c>
      <c r="G281" s="241"/>
      <c r="H281" s="245">
        <v>78.372</v>
      </c>
      <c r="I281" s="246"/>
      <c r="J281" s="241"/>
      <c r="K281" s="241"/>
      <c r="L281" s="247"/>
      <c r="M281" s="248"/>
      <c r="N281" s="249"/>
      <c r="O281" s="249"/>
      <c r="P281" s="249"/>
      <c r="Q281" s="249"/>
      <c r="R281" s="249"/>
      <c r="S281" s="249"/>
      <c r="T281" s="25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1" t="s">
        <v>164</v>
      </c>
      <c r="AU281" s="251" t="s">
        <v>85</v>
      </c>
      <c r="AV281" s="13" t="s">
        <v>85</v>
      </c>
      <c r="AW281" s="13" t="s">
        <v>31</v>
      </c>
      <c r="AX281" s="13" t="s">
        <v>77</v>
      </c>
      <c r="AY281" s="251" t="s">
        <v>156</v>
      </c>
    </row>
    <row r="282" s="2" customFormat="1" ht="44.25" customHeight="1">
      <c r="A282" s="37"/>
      <c r="B282" s="38"/>
      <c r="C282" s="226" t="s">
        <v>461</v>
      </c>
      <c r="D282" s="226" t="s">
        <v>158</v>
      </c>
      <c r="E282" s="227" t="s">
        <v>462</v>
      </c>
      <c r="F282" s="228" t="s">
        <v>463</v>
      </c>
      <c r="G282" s="229" t="s">
        <v>161</v>
      </c>
      <c r="H282" s="230">
        <v>64.75</v>
      </c>
      <c r="I282" s="231"/>
      <c r="J282" s="232">
        <f>ROUND(I282*H282,2)</f>
        <v>0</v>
      </c>
      <c r="K282" s="233"/>
      <c r="L282" s="43"/>
      <c r="M282" s="234" t="s">
        <v>1</v>
      </c>
      <c r="N282" s="235" t="s">
        <v>42</v>
      </c>
      <c r="O282" s="90"/>
      <c r="P282" s="236">
        <f>O282*H282</f>
        <v>0</v>
      </c>
      <c r="Q282" s="236">
        <v>0.35454999999999998</v>
      </c>
      <c r="R282" s="236">
        <f>Q282*H282</f>
        <v>22.957112499999997</v>
      </c>
      <c r="S282" s="236">
        <v>0</v>
      </c>
      <c r="T282" s="237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8" t="s">
        <v>162</v>
      </c>
      <c r="AT282" s="238" t="s">
        <v>158</v>
      </c>
      <c r="AU282" s="238" t="s">
        <v>85</v>
      </c>
      <c r="AY282" s="16" t="s">
        <v>156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6" t="s">
        <v>33</v>
      </c>
      <c r="BK282" s="239">
        <f>ROUND(I282*H282,2)</f>
        <v>0</v>
      </c>
      <c r="BL282" s="16" t="s">
        <v>162</v>
      </c>
      <c r="BM282" s="238" t="s">
        <v>464</v>
      </c>
    </row>
    <row r="283" s="13" customFormat="1">
      <c r="A283" s="13"/>
      <c r="B283" s="240"/>
      <c r="C283" s="241"/>
      <c r="D283" s="242" t="s">
        <v>164</v>
      </c>
      <c r="E283" s="243" t="s">
        <v>1</v>
      </c>
      <c r="F283" s="244" t="s">
        <v>465</v>
      </c>
      <c r="G283" s="241"/>
      <c r="H283" s="245">
        <v>64.75</v>
      </c>
      <c r="I283" s="246"/>
      <c r="J283" s="241"/>
      <c r="K283" s="241"/>
      <c r="L283" s="247"/>
      <c r="M283" s="248"/>
      <c r="N283" s="249"/>
      <c r="O283" s="249"/>
      <c r="P283" s="249"/>
      <c r="Q283" s="249"/>
      <c r="R283" s="249"/>
      <c r="S283" s="249"/>
      <c r="T283" s="25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1" t="s">
        <v>164</v>
      </c>
      <c r="AU283" s="251" t="s">
        <v>85</v>
      </c>
      <c r="AV283" s="13" t="s">
        <v>85</v>
      </c>
      <c r="AW283" s="13" t="s">
        <v>31</v>
      </c>
      <c r="AX283" s="13" t="s">
        <v>77</v>
      </c>
      <c r="AY283" s="251" t="s">
        <v>156</v>
      </c>
    </row>
    <row r="284" s="2" customFormat="1" ht="24.15" customHeight="1">
      <c r="A284" s="37"/>
      <c r="B284" s="38"/>
      <c r="C284" s="226" t="s">
        <v>466</v>
      </c>
      <c r="D284" s="226" t="s">
        <v>158</v>
      </c>
      <c r="E284" s="227" t="s">
        <v>467</v>
      </c>
      <c r="F284" s="228" t="s">
        <v>468</v>
      </c>
      <c r="G284" s="229" t="s">
        <v>348</v>
      </c>
      <c r="H284" s="230">
        <v>3</v>
      </c>
      <c r="I284" s="231"/>
      <c r="J284" s="232">
        <f>ROUND(I284*H284,2)</f>
        <v>0</v>
      </c>
      <c r="K284" s="233"/>
      <c r="L284" s="43"/>
      <c r="M284" s="234" t="s">
        <v>1</v>
      </c>
      <c r="N284" s="235" t="s">
        <v>42</v>
      </c>
      <c r="O284" s="90"/>
      <c r="P284" s="236">
        <f>O284*H284</f>
        <v>0</v>
      </c>
      <c r="Q284" s="236">
        <v>0.0045900000000000003</v>
      </c>
      <c r="R284" s="236">
        <f>Q284*H284</f>
        <v>0.013770000000000001</v>
      </c>
      <c r="S284" s="236">
        <v>0</v>
      </c>
      <c r="T284" s="237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8" t="s">
        <v>162</v>
      </c>
      <c r="AT284" s="238" t="s">
        <v>158</v>
      </c>
      <c r="AU284" s="238" t="s">
        <v>85</v>
      </c>
      <c r="AY284" s="16" t="s">
        <v>156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6" t="s">
        <v>33</v>
      </c>
      <c r="BK284" s="239">
        <f>ROUND(I284*H284,2)</f>
        <v>0</v>
      </c>
      <c r="BL284" s="16" t="s">
        <v>162</v>
      </c>
      <c r="BM284" s="238" t="s">
        <v>469</v>
      </c>
    </row>
    <row r="285" s="13" customFormat="1">
      <c r="A285" s="13"/>
      <c r="B285" s="240"/>
      <c r="C285" s="241"/>
      <c r="D285" s="242" t="s">
        <v>164</v>
      </c>
      <c r="E285" s="243" t="s">
        <v>1</v>
      </c>
      <c r="F285" s="244" t="s">
        <v>470</v>
      </c>
      <c r="G285" s="241"/>
      <c r="H285" s="245">
        <v>3</v>
      </c>
      <c r="I285" s="246"/>
      <c r="J285" s="241"/>
      <c r="K285" s="241"/>
      <c r="L285" s="247"/>
      <c r="M285" s="248"/>
      <c r="N285" s="249"/>
      <c r="O285" s="249"/>
      <c r="P285" s="249"/>
      <c r="Q285" s="249"/>
      <c r="R285" s="249"/>
      <c r="S285" s="249"/>
      <c r="T285" s="25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1" t="s">
        <v>164</v>
      </c>
      <c r="AU285" s="251" t="s">
        <v>85</v>
      </c>
      <c r="AV285" s="13" t="s">
        <v>85</v>
      </c>
      <c r="AW285" s="13" t="s">
        <v>31</v>
      </c>
      <c r="AX285" s="13" t="s">
        <v>77</v>
      </c>
      <c r="AY285" s="251" t="s">
        <v>156</v>
      </c>
    </row>
    <row r="286" s="2" customFormat="1" ht="16.5" customHeight="1">
      <c r="A286" s="37"/>
      <c r="B286" s="38"/>
      <c r="C286" s="252" t="s">
        <v>471</v>
      </c>
      <c r="D286" s="252" t="s">
        <v>263</v>
      </c>
      <c r="E286" s="253" t="s">
        <v>472</v>
      </c>
      <c r="F286" s="254" t="s">
        <v>473</v>
      </c>
      <c r="G286" s="255" t="s">
        <v>348</v>
      </c>
      <c r="H286" s="256">
        <v>3</v>
      </c>
      <c r="I286" s="257"/>
      <c r="J286" s="258">
        <f>ROUND(I286*H286,2)</f>
        <v>0</v>
      </c>
      <c r="K286" s="259"/>
      <c r="L286" s="260"/>
      <c r="M286" s="261" t="s">
        <v>1</v>
      </c>
      <c r="N286" s="262" t="s">
        <v>42</v>
      </c>
      <c r="O286" s="90"/>
      <c r="P286" s="236">
        <f>O286*H286</f>
        <v>0</v>
      </c>
      <c r="Q286" s="236">
        <v>0.044999999999999998</v>
      </c>
      <c r="R286" s="236">
        <f>Q286*H286</f>
        <v>0.13500000000000001</v>
      </c>
      <c r="S286" s="236">
        <v>0</v>
      </c>
      <c r="T286" s="237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8" t="s">
        <v>200</v>
      </c>
      <c r="AT286" s="238" t="s">
        <v>263</v>
      </c>
      <c r="AU286" s="238" t="s">
        <v>85</v>
      </c>
      <c r="AY286" s="16" t="s">
        <v>156</v>
      </c>
      <c r="BE286" s="239">
        <f>IF(N286="základní",J286,0)</f>
        <v>0</v>
      </c>
      <c r="BF286" s="239">
        <f>IF(N286="snížená",J286,0)</f>
        <v>0</v>
      </c>
      <c r="BG286" s="239">
        <f>IF(N286="zákl. přenesená",J286,0)</f>
        <v>0</v>
      </c>
      <c r="BH286" s="239">
        <f>IF(N286="sníž. přenesená",J286,0)</f>
        <v>0</v>
      </c>
      <c r="BI286" s="239">
        <f>IF(N286="nulová",J286,0)</f>
        <v>0</v>
      </c>
      <c r="BJ286" s="16" t="s">
        <v>33</v>
      </c>
      <c r="BK286" s="239">
        <f>ROUND(I286*H286,2)</f>
        <v>0</v>
      </c>
      <c r="BL286" s="16" t="s">
        <v>162</v>
      </c>
      <c r="BM286" s="238" t="s">
        <v>474</v>
      </c>
    </row>
    <row r="287" s="2" customFormat="1" ht="16.5" customHeight="1">
      <c r="A287" s="37"/>
      <c r="B287" s="38"/>
      <c r="C287" s="226" t="s">
        <v>475</v>
      </c>
      <c r="D287" s="226" t="s">
        <v>158</v>
      </c>
      <c r="E287" s="227" t="s">
        <v>476</v>
      </c>
      <c r="F287" s="228" t="s">
        <v>477</v>
      </c>
      <c r="G287" s="229" t="s">
        <v>169</v>
      </c>
      <c r="H287" s="230">
        <v>0.063</v>
      </c>
      <c r="I287" s="231"/>
      <c r="J287" s="232">
        <f>ROUND(I287*H287,2)</f>
        <v>0</v>
      </c>
      <c r="K287" s="233"/>
      <c r="L287" s="43"/>
      <c r="M287" s="234" t="s">
        <v>1</v>
      </c>
      <c r="N287" s="235" t="s">
        <v>42</v>
      </c>
      <c r="O287" s="90"/>
      <c r="P287" s="236">
        <f>O287*H287</f>
        <v>0</v>
      </c>
      <c r="Q287" s="236">
        <v>2.5020099999999998</v>
      </c>
      <c r="R287" s="236">
        <f>Q287*H287</f>
        <v>0.15762662999999999</v>
      </c>
      <c r="S287" s="236">
        <v>0</v>
      </c>
      <c r="T287" s="23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8" t="s">
        <v>162</v>
      </c>
      <c r="AT287" s="238" t="s">
        <v>158</v>
      </c>
      <c r="AU287" s="238" t="s">
        <v>85</v>
      </c>
      <c r="AY287" s="16" t="s">
        <v>156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6" t="s">
        <v>33</v>
      </c>
      <c r="BK287" s="239">
        <f>ROUND(I287*H287,2)</f>
        <v>0</v>
      </c>
      <c r="BL287" s="16" t="s">
        <v>162</v>
      </c>
      <c r="BM287" s="238" t="s">
        <v>478</v>
      </c>
    </row>
    <row r="288" s="13" customFormat="1">
      <c r="A288" s="13"/>
      <c r="B288" s="240"/>
      <c r="C288" s="241"/>
      <c r="D288" s="242" t="s">
        <v>164</v>
      </c>
      <c r="E288" s="243" t="s">
        <v>1</v>
      </c>
      <c r="F288" s="244" t="s">
        <v>479</v>
      </c>
      <c r="G288" s="241"/>
      <c r="H288" s="245">
        <v>0.063</v>
      </c>
      <c r="I288" s="246"/>
      <c r="J288" s="241"/>
      <c r="K288" s="241"/>
      <c r="L288" s="247"/>
      <c r="M288" s="248"/>
      <c r="N288" s="249"/>
      <c r="O288" s="249"/>
      <c r="P288" s="249"/>
      <c r="Q288" s="249"/>
      <c r="R288" s="249"/>
      <c r="S288" s="249"/>
      <c r="T288" s="25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1" t="s">
        <v>164</v>
      </c>
      <c r="AU288" s="251" t="s">
        <v>85</v>
      </c>
      <c r="AV288" s="13" t="s">
        <v>85</v>
      </c>
      <c r="AW288" s="13" t="s">
        <v>31</v>
      </c>
      <c r="AX288" s="13" t="s">
        <v>77</v>
      </c>
      <c r="AY288" s="251" t="s">
        <v>156</v>
      </c>
    </row>
    <row r="289" s="2" customFormat="1" ht="16.5" customHeight="1">
      <c r="A289" s="37"/>
      <c r="B289" s="38"/>
      <c r="C289" s="226" t="s">
        <v>480</v>
      </c>
      <c r="D289" s="226" t="s">
        <v>158</v>
      </c>
      <c r="E289" s="227" t="s">
        <v>481</v>
      </c>
      <c r="F289" s="228" t="s">
        <v>482</v>
      </c>
      <c r="G289" s="229" t="s">
        <v>234</v>
      </c>
      <c r="H289" s="230">
        <v>0.312</v>
      </c>
      <c r="I289" s="231"/>
      <c r="J289" s="232">
        <f>ROUND(I289*H289,2)</f>
        <v>0</v>
      </c>
      <c r="K289" s="233"/>
      <c r="L289" s="43"/>
      <c r="M289" s="234" t="s">
        <v>1</v>
      </c>
      <c r="N289" s="235" t="s">
        <v>42</v>
      </c>
      <c r="O289" s="90"/>
      <c r="P289" s="236">
        <f>O289*H289</f>
        <v>0</v>
      </c>
      <c r="Q289" s="236">
        <v>1.06277</v>
      </c>
      <c r="R289" s="236">
        <f>Q289*H289</f>
        <v>0.33158423999999997</v>
      </c>
      <c r="S289" s="236">
        <v>0</v>
      </c>
      <c r="T289" s="237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8" t="s">
        <v>162</v>
      </c>
      <c r="AT289" s="238" t="s">
        <v>158</v>
      </c>
      <c r="AU289" s="238" t="s">
        <v>85</v>
      </c>
      <c r="AY289" s="16" t="s">
        <v>156</v>
      </c>
      <c r="BE289" s="239">
        <f>IF(N289="základní",J289,0)</f>
        <v>0</v>
      </c>
      <c r="BF289" s="239">
        <f>IF(N289="snížená",J289,0)</f>
        <v>0</v>
      </c>
      <c r="BG289" s="239">
        <f>IF(N289="zákl. přenesená",J289,0)</f>
        <v>0</v>
      </c>
      <c r="BH289" s="239">
        <f>IF(N289="sníž. přenesená",J289,0)</f>
        <v>0</v>
      </c>
      <c r="BI289" s="239">
        <f>IF(N289="nulová",J289,0)</f>
        <v>0</v>
      </c>
      <c r="BJ289" s="16" t="s">
        <v>33</v>
      </c>
      <c r="BK289" s="239">
        <f>ROUND(I289*H289,2)</f>
        <v>0</v>
      </c>
      <c r="BL289" s="16" t="s">
        <v>162</v>
      </c>
      <c r="BM289" s="238" t="s">
        <v>483</v>
      </c>
    </row>
    <row r="290" s="13" customFormat="1">
      <c r="A290" s="13"/>
      <c r="B290" s="240"/>
      <c r="C290" s="241"/>
      <c r="D290" s="242" t="s">
        <v>164</v>
      </c>
      <c r="E290" s="243" t="s">
        <v>1</v>
      </c>
      <c r="F290" s="244" t="s">
        <v>484</v>
      </c>
      <c r="G290" s="241"/>
      <c r="H290" s="245">
        <v>0.312</v>
      </c>
      <c r="I290" s="246"/>
      <c r="J290" s="241"/>
      <c r="K290" s="241"/>
      <c r="L290" s="247"/>
      <c r="M290" s="248"/>
      <c r="N290" s="249"/>
      <c r="O290" s="249"/>
      <c r="P290" s="249"/>
      <c r="Q290" s="249"/>
      <c r="R290" s="249"/>
      <c r="S290" s="249"/>
      <c r="T290" s="25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1" t="s">
        <v>164</v>
      </c>
      <c r="AU290" s="251" t="s">
        <v>85</v>
      </c>
      <c r="AV290" s="13" t="s">
        <v>85</v>
      </c>
      <c r="AW290" s="13" t="s">
        <v>31</v>
      </c>
      <c r="AX290" s="13" t="s">
        <v>77</v>
      </c>
      <c r="AY290" s="251" t="s">
        <v>156</v>
      </c>
    </row>
    <row r="291" s="2" customFormat="1" ht="37.8" customHeight="1">
      <c r="A291" s="37"/>
      <c r="B291" s="38"/>
      <c r="C291" s="226" t="s">
        <v>485</v>
      </c>
      <c r="D291" s="226" t="s">
        <v>158</v>
      </c>
      <c r="E291" s="227" t="s">
        <v>486</v>
      </c>
      <c r="F291" s="228" t="s">
        <v>487</v>
      </c>
      <c r="G291" s="229" t="s">
        <v>234</v>
      </c>
      <c r="H291" s="230">
        <v>0.316</v>
      </c>
      <c r="I291" s="231"/>
      <c r="J291" s="232">
        <f>ROUND(I291*H291,2)</f>
        <v>0</v>
      </c>
      <c r="K291" s="233"/>
      <c r="L291" s="43"/>
      <c r="M291" s="234" t="s">
        <v>1</v>
      </c>
      <c r="N291" s="235" t="s">
        <v>42</v>
      </c>
      <c r="O291" s="90"/>
      <c r="P291" s="236">
        <f>O291*H291</f>
        <v>0</v>
      </c>
      <c r="Q291" s="236">
        <v>0.017090000000000001</v>
      </c>
      <c r="R291" s="236">
        <f>Q291*H291</f>
        <v>0.0054004400000000003</v>
      </c>
      <c r="S291" s="236">
        <v>0</v>
      </c>
      <c r="T291" s="237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8" t="s">
        <v>162</v>
      </c>
      <c r="AT291" s="238" t="s">
        <v>158</v>
      </c>
      <c r="AU291" s="238" t="s">
        <v>85</v>
      </c>
      <c r="AY291" s="16" t="s">
        <v>156</v>
      </c>
      <c r="BE291" s="239">
        <f>IF(N291="základní",J291,0)</f>
        <v>0</v>
      </c>
      <c r="BF291" s="239">
        <f>IF(N291="snížená",J291,0)</f>
        <v>0</v>
      </c>
      <c r="BG291" s="239">
        <f>IF(N291="zákl. přenesená",J291,0)</f>
        <v>0</v>
      </c>
      <c r="BH291" s="239">
        <f>IF(N291="sníž. přenesená",J291,0)</f>
        <v>0</v>
      </c>
      <c r="BI291" s="239">
        <f>IF(N291="nulová",J291,0)</f>
        <v>0</v>
      </c>
      <c r="BJ291" s="16" t="s">
        <v>33</v>
      </c>
      <c r="BK291" s="239">
        <f>ROUND(I291*H291,2)</f>
        <v>0</v>
      </c>
      <c r="BL291" s="16" t="s">
        <v>162</v>
      </c>
      <c r="BM291" s="238" t="s">
        <v>488</v>
      </c>
    </row>
    <row r="292" s="14" customFormat="1">
      <c r="A292" s="14"/>
      <c r="B292" s="263"/>
      <c r="C292" s="264"/>
      <c r="D292" s="242" t="s">
        <v>164</v>
      </c>
      <c r="E292" s="265" t="s">
        <v>1</v>
      </c>
      <c r="F292" s="266" t="s">
        <v>489</v>
      </c>
      <c r="G292" s="264"/>
      <c r="H292" s="265" t="s">
        <v>1</v>
      </c>
      <c r="I292" s="267"/>
      <c r="J292" s="264"/>
      <c r="K292" s="264"/>
      <c r="L292" s="268"/>
      <c r="M292" s="269"/>
      <c r="N292" s="270"/>
      <c r="O292" s="270"/>
      <c r="P292" s="270"/>
      <c r="Q292" s="270"/>
      <c r="R292" s="270"/>
      <c r="S292" s="270"/>
      <c r="T292" s="27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72" t="s">
        <v>164</v>
      </c>
      <c r="AU292" s="272" t="s">
        <v>85</v>
      </c>
      <c r="AV292" s="14" t="s">
        <v>33</v>
      </c>
      <c r="AW292" s="14" t="s">
        <v>31</v>
      </c>
      <c r="AX292" s="14" t="s">
        <v>77</v>
      </c>
      <c r="AY292" s="272" t="s">
        <v>156</v>
      </c>
    </row>
    <row r="293" s="13" customFormat="1">
      <c r="A293" s="13"/>
      <c r="B293" s="240"/>
      <c r="C293" s="241"/>
      <c r="D293" s="242" t="s">
        <v>164</v>
      </c>
      <c r="E293" s="243" t="s">
        <v>1</v>
      </c>
      <c r="F293" s="244" t="s">
        <v>490</v>
      </c>
      <c r="G293" s="241"/>
      <c r="H293" s="245">
        <v>0.154</v>
      </c>
      <c r="I293" s="246"/>
      <c r="J293" s="241"/>
      <c r="K293" s="241"/>
      <c r="L293" s="247"/>
      <c r="M293" s="248"/>
      <c r="N293" s="249"/>
      <c r="O293" s="249"/>
      <c r="P293" s="249"/>
      <c r="Q293" s="249"/>
      <c r="R293" s="249"/>
      <c r="S293" s="249"/>
      <c r="T293" s="25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1" t="s">
        <v>164</v>
      </c>
      <c r="AU293" s="251" t="s">
        <v>85</v>
      </c>
      <c r="AV293" s="13" t="s">
        <v>85</v>
      </c>
      <c r="AW293" s="13" t="s">
        <v>31</v>
      </c>
      <c r="AX293" s="13" t="s">
        <v>77</v>
      </c>
      <c r="AY293" s="251" t="s">
        <v>156</v>
      </c>
    </row>
    <row r="294" s="13" customFormat="1">
      <c r="A294" s="13"/>
      <c r="B294" s="240"/>
      <c r="C294" s="241"/>
      <c r="D294" s="242" t="s">
        <v>164</v>
      </c>
      <c r="E294" s="243" t="s">
        <v>1</v>
      </c>
      <c r="F294" s="244" t="s">
        <v>491</v>
      </c>
      <c r="G294" s="241"/>
      <c r="H294" s="245">
        <v>0.16200000000000001</v>
      </c>
      <c r="I294" s="246"/>
      <c r="J294" s="241"/>
      <c r="K294" s="241"/>
      <c r="L294" s="247"/>
      <c r="M294" s="248"/>
      <c r="N294" s="249"/>
      <c r="O294" s="249"/>
      <c r="P294" s="249"/>
      <c r="Q294" s="249"/>
      <c r="R294" s="249"/>
      <c r="S294" s="249"/>
      <c r="T294" s="25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1" t="s">
        <v>164</v>
      </c>
      <c r="AU294" s="251" t="s">
        <v>85</v>
      </c>
      <c r="AV294" s="13" t="s">
        <v>85</v>
      </c>
      <c r="AW294" s="13" t="s">
        <v>31</v>
      </c>
      <c r="AX294" s="13" t="s">
        <v>77</v>
      </c>
      <c r="AY294" s="251" t="s">
        <v>156</v>
      </c>
    </row>
    <row r="295" s="2" customFormat="1" ht="16.5" customHeight="1">
      <c r="A295" s="37"/>
      <c r="B295" s="38"/>
      <c r="C295" s="252" t="s">
        <v>492</v>
      </c>
      <c r="D295" s="252" t="s">
        <v>263</v>
      </c>
      <c r="E295" s="253" t="s">
        <v>493</v>
      </c>
      <c r="F295" s="254" t="s">
        <v>494</v>
      </c>
      <c r="G295" s="255" t="s">
        <v>495</v>
      </c>
      <c r="H295" s="256">
        <v>315.62</v>
      </c>
      <c r="I295" s="257"/>
      <c r="J295" s="258">
        <f>ROUND(I295*H295,2)</f>
        <v>0</v>
      </c>
      <c r="K295" s="259"/>
      <c r="L295" s="260"/>
      <c r="M295" s="261" t="s">
        <v>1</v>
      </c>
      <c r="N295" s="262" t="s">
        <v>42</v>
      </c>
      <c r="O295" s="90"/>
      <c r="P295" s="236">
        <f>O295*H295</f>
        <v>0</v>
      </c>
      <c r="Q295" s="236">
        <v>0.001</v>
      </c>
      <c r="R295" s="236">
        <f>Q295*H295</f>
        <v>0.31562000000000001</v>
      </c>
      <c r="S295" s="236">
        <v>0</v>
      </c>
      <c r="T295" s="237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8" t="s">
        <v>200</v>
      </c>
      <c r="AT295" s="238" t="s">
        <v>263</v>
      </c>
      <c r="AU295" s="238" t="s">
        <v>85</v>
      </c>
      <c r="AY295" s="16" t="s">
        <v>156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6" t="s">
        <v>33</v>
      </c>
      <c r="BK295" s="239">
        <f>ROUND(I295*H295,2)</f>
        <v>0</v>
      </c>
      <c r="BL295" s="16" t="s">
        <v>162</v>
      </c>
      <c r="BM295" s="238" t="s">
        <v>496</v>
      </c>
    </row>
    <row r="296" s="13" customFormat="1">
      <c r="A296" s="13"/>
      <c r="B296" s="240"/>
      <c r="C296" s="241"/>
      <c r="D296" s="242" t="s">
        <v>164</v>
      </c>
      <c r="E296" s="243" t="s">
        <v>1</v>
      </c>
      <c r="F296" s="244" t="s">
        <v>497</v>
      </c>
      <c r="G296" s="241"/>
      <c r="H296" s="245">
        <v>153.94</v>
      </c>
      <c r="I296" s="246"/>
      <c r="J296" s="241"/>
      <c r="K296" s="241"/>
      <c r="L296" s="247"/>
      <c r="M296" s="248"/>
      <c r="N296" s="249"/>
      <c r="O296" s="249"/>
      <c r="P296" s="249"/>
      <c r="Q296" s="249"/>
      <c r="R296" s="249"/>
      <c r="S296" s="249"/>
      <c r="T296" s="25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1" t="s">
        <v>164</v>
      </c>
      <c r="AU296" s="251" t="s">
        <v>85</v>
      </c>
      <c r="AV296" s="13" t="s">
        <v>85</v>
      </c>
      <c r="AW296" s="13" t="s">
        <v>31</v>
      </c>
      <c r="AX296" s="13" t="s">
        <v>77</v>
      </c>
      <c r="AY296" s="251" t="s">
        <v>156</v>
      </c>
    </row>
    <row r="297" s="13" customFormat="1">
      <c r="A297" s="13"/>
      <c r="B297" s="240"/>
      <c r="C297" s="241"/>
      <c r="D297" s="242" t="s">
        <v>164</v>
      </c>
      <c r="E297" s="243" t="s">
        <v>1</v>
      </c>
      <c r="F297" s="244" t="s">
        <v>498</v>
      </c>
      <c r="G297" s="241"/>
      <c r="H297" s="245">
        <v>161.68000000000001</v>
      </c>
      <c r="I297" s="246"/>
      <c r="J297" s="241"/>
      <c r="K297" s="241"/>
      <c r="L297" s="247"/>
      <c r="M297" s="248"/>
      <c r="N297" s="249"/>
      <c r="O297" s="249"/>
      <c r="P297" s="249"/>
      <c r="Q297" s="249"/>
      <c r="R297" s="249"/>
      <c r="S297" s="249"/>
      <c r="T297" s="25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1" t="s">
        <v>164</v>
      </c>
      <c r="AU297" s="251" t="s">
        <v>85</v>
      </c>
      <c r="AV297" s="13" t="s">
        <v>85</v>
      </c>
      <c r="AW297" s="13" t="s">
        <v>31</v>
      </c>
      <c r="AX297" s="13" t="s">
        <v>77</v>
      </c>
      <c r="AY297" s="251" t="s">
        <v>156</v>
      </c>
    </row>
    <row r="298" s="2" customFormat="1" ht="16.5" customHeight="1">
      <c r="A298" s="37"/>
      <c r="B298" s="38"/>
      <c r="C298" s="226" t="s">
        <v>499</v>
      </c>
      <c r="D298" s="226" t="s">
        <v>158</v>
      </c>
      <c r="E298" s="227" t="s">
        <v>500</v>
      </c>
      <c r="F298" s="228" t="s">
        <v>501</v>
      </c>
      <c r="G298" s="229" t="s">
        <v>169</v>
      </c>
      <c r="H298" s="230">
        <v>7.6840000000000002</v>
      </c>
      <c r="I298" s="231"/>
      <c r="J298" s="232">
        <f>ROUND(I298*H298,2)</f>
        <v>0</v>
      </c>
      <c r="K298" s="233"/>
      <c r="L298" s="43"/>
      <c r="M298" s="234" t="s">
        <v>1</v>
      </c>
      <c r="N298" s="235" t="s">
        <v>42</v>
      </c>
      <c r="O298" s="90"/>
      <c r="P298" s="236">
        <f>O298*H298</f>
        <v>0</v>
      </c>
      <c r="Q298" s="236">
        <v>2.5019800000000001</v>
      </c>
      <c r="R298" s="236">
        <f>Q298*H298</f>
        <v>19.225214320000003</v>
      </c>
      <c r="S298" s="236">
        <v>0</v>
      </c>
      <c r="T298" s="237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38" t="s">
        <v>162</v>
      </c>
      <c r="AT298" s="238" t="s">
        <v>158</v>
      </c>
      <c r="AU298" s="238" t="s">
        <v>85</v>
      </c>
      <c r="AY298" s="16" t="s">
        <v>156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6" t="s">
        <v>33</v>
      </c>
      <c r="BK298" s="239">
        <f>ROUND(I298*H298,2)</f>
        <v>0</v>
      </c>
      <c r="BL298" s="16" t="s">
        <v>162</v>
      </c>
      <c r="BM298" s="238" t="s">
        <v>502</v>
      </c>
    </row>
    <row r="299" s="13" customFormat="1">
      <c r="A299" s="13"/>
      <c r="B299" s="240"/>
      <c r="C299" s="241"/>
      <c r="D299" s="242" t="s">
        <v>164</v>
      </c>
      <c r="E299" s="243" t="s">
        <v>1</v>
      </c>
      <c r="F299" s="244" t="s">
        <v>503</v>
      </c>
      <c r="G299" s="241"/>
      <c r="H299" s="245">
        <v>1.518</v>
      </c>
      <c r="I299" s="246"/>
      <c r="J299" s="241"/>
      <c r="K299" s="241"/>
      <c r="L299" s="247"/>
      <c r="M299" s="248"/>
      <c r="N299" s="249"/>
      <c r="O299" s="249"/>
      <c r="P299" s="249"/>
      <c r="Q299" s="249"/>
      <c r="R299" s="249"/>
      <c r="S299" s="249"/>
      <c r="T299" s="25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1" t="s">
        <v>164</v>
      </c>
      <c r="AU299" s="251" t="s">
        <v>85</v>
      </c>
      <c r="AV299" s="13" t="s">
        <v>85</v>
      </c>
      <c r="AW299" s="13" t="s">
        <v>31</v>
      </c>
      <c r="AX299" s="13" t="s">
        <v>77</v>
      </c>
      <c r="AY299" s="251" t="s">
        <v>156</v>
      </c>
    </row>
    <row r="300" s="13" customFormat="1">
      <c r="A300" s="13"/>
      <c r="B300" s="240"/>
      <c r="C300" s="241"/>
      <c r="D300" s="242" t="s">
        <v>164</v>
      </c>
      <c r="E300" s="243" t="s">
        <v>1</v>
      </c>
      <c r="F300" s="244" t="s">
        <v>504</v>
      </c>
      <c r="G300" s="241"/>
      <c r="H300" s="245">
        <v>6.1660000000000004</v>
      </c>
      <c r="I300" s="246"/>
      <c r="J300" s="241"/>
      <c r="K300" s="241"/>
      <c r="L300" s="247"/>
      <c r="M300" s="248"/>
      <c r="N300" s="249"/>
      <c r="O300" s="249"/>
      <c r="P300" s="249"/>
      <c r="Q300" s="249"/>
      <c r="R300" s="249"/>
      <c r="S300" s="249"/>
      <c r="T300" s="25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1" t="s">
        <v>164</v>
      </c>
      <c r="AU300" s="251" t="s">
        <v>85</v>
      </c>
      <c r="AV300" s="13" t="s">
        <v>85</v>
      </c>
      <c r="AW300" s="13" t="s">
        <v>31</v>
      </c>
      <c r="AX300" s="13" t="s">
        <v>77</v>
      </c>
      <c r="AY300" s="251" t="s">
        <v>156</v>
      </c>
    </row>
    <row r="301" s="2" customFormat="1" ht="16.5" customHeight="1">
      <c r="A301" s="37"/>
      <c r="B301" s="38"/>
      <c r="C301" s="226" t="s">
        <v>505</v>
      </c>
      <c r="D301" s="226" t="s">
        <v>158</v>
      </c>
      <c r="E301" s="227" t="s">
        <v>506</v>
      </c>
      <c r="F301" s="228" t="s">
        <v>507</v>
      </c>
      <c r="G301" s="229" t="s">
        <v>161</v>
      </c>
      <c r="H301" s="230">
        <v>7.4749999999999996</v>
      </c>
      <c r="I301" s="231"/>
      <c r="J301" s="232">
        <f>ROUND(I301*H301,2)</f>
        <v>0</v>
      </c>
      <c r="K301" s="233"/>
      <c r="L301" s="43"/>
      <c r="M301" s="234" t="s">
        <v>1</v>
      </c>
      <c r="N301" s="235" t="s">
        <v>42</v>
      </c>
      <c r="O301" s="90"/>
      <c r="P301" s="236">
        <f>O301*H301</f>
        <v>0</v>
      </c>
      <c r="Q301" s="236">
        <v>0.011169999999999999</v>
      </c>
      <c r="R301" s="236">
        <f>Q301*H301</f>
        <v>0.083495749999999994</v>
      </c>
      <c r="S301" s="236">
        <v>0</v>
      </c>
      <c r="T301" s="237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8" t="s">
        <v>162</v>
      </c>
      <c r="AT301" s="238" t="s">
        <v>158</v>
      </c>
      <c r="AU301" s="238" t="s">
        <v>85</v>
      </c>
      <c r="AY301" s="16" t="s">
        <v>156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6" t="s">
        <v>33</v>
      </c>
      <c r="BK301" s="239">
        <f>ROUND(I301*H301,2)</f>
        <v>0</v>
      </c>
      <c r="BL301" s="16" t="s">
        <v>162</v>
      </c>
      <c r="BM301" s="238" t="s">
        <v>508</v>
      </c>
    </row>
    <row r="302" s="13" customFormat="1">
      <c r="A302" s="13"/>
      <c r="B302" s="240"/>
      <c r="C302" s="241"/>
      <c r="D302" s="242" t="s">
        <v>164</v>
      </c>
      <c r="E302" s="243" t="s">
        <v>1</v>
      </c>
      <c r="F302" s="244" t="s">
        <v>509</v>
      </c>
      <c r="G302" s="241"/>
      <c r="H302" s="245">
        <v>7.4749999999999996</v>
      </c>
      <c r="I302" s="246"/>
      <c r="J302" s="241"/>
      <c r="K302" s="241"/>
      <c r="L302" s="247"/>
      <c r="M302" s="248"/>
      <c r="N302" s="249"/>
      <c r="O302" s="249"/>
      <c r="P302" s="249"/>
      <c r="Q302" s="249"/>
      <c r="R302" s="249"/>
      <c r="S302" s="249"/>
      <c r="T302" s="25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1" t="s">
        <v>164</v>
      </c>
      <c r="AU302" s="251" t="s">
        <v>85</v>
      </c>
      <c r="AV302" s="13" t="s">
        <v>85</v>
      </c>
      <c r="AW302" s="13" t="s">
        <v>31</v>
      </c>
      <c r="AX302" s="13" t="s">
        <v>77</v>
      </c>
      <c r="AY302" s="251" t="s">
        <v>156</v>
      </c>
    </row>
    <row r="303" s="2" customFormat="1" ht="16.5" customHeight="1">
      <c r="A303" s="37"/>
      <c r="B303" s="38"/>
      <c r="C303" s="226" t="s">
        <v>510</v>
      </c>
      <c r="D303" s="226" t="s">
        <v>158</v>
      </c>
      <c r="E303" s="227" t="s">
        <v>511</v>
      </c>
      <c r="F303" s="228" t="s">
        <v>512</v>
      </c>
      <c r="G303" s="229" t="s">
        <v>161</v>
      </c>
      <c r="H303" s="230">
        <v>7.4749999999999996</v>
      </c>
      <c r="I303" s="231"/>
      <c r="J303" s="232">
        <f>ROUND(I303*H303,2)</f>
        <v>0</v>
      </c>
      <c r="K303" s="233"/>
      <c r="L303" s="43"/>
      <c r="M303" s="234" t="s">
        <v>1</v>
      </c>
      <c r="N303" s="235" t="s">
        <v>42</v>
      </c>
      <c r="O303" s="90"/>
      <c r="P303" s="236">
        <f>O303*H303</f>
        <v>0</v>
      </c>
      <c r="Q303" s="236">
        <v>0</v>
      </c>
      <c r="R303" s="236">
        <f>Q303*H303</f>
        <v>0</v>
      </c>
      <c r="S303" s="236">
        <v>0</v>
      </c>
      <c r="T303" s="237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8" t="s">
        <v>162</v>
      </c>
      <c r="AT303" s="238" t="s">
        <v>158</v>
      </c>
      <c r="AU303" s="238" t="s">
        <v>85</v>
      </c>
      <c r="AY303" s="16" t="s">
        <v>156</v>
      </c>
      <c r="BE303" s="239">
        <f>IF(N303="základní",J303,0)</f>
        <v>0</v>
      </c>
      <c r="BF303" s="239">
        <f>IF(N303="snížená",J303,0)</f>
        <v>0</v>
      </c>
      <c r="BG303" s="239">
        <f>IF(N303="zákl. přenesená",J303,0)</f>
        <v>0</v>
      </c>
      <c r="BH303" s="239">
        <f>IF(N303="sníž. přenesená",J303,0)</f>
        <v>0</v>
      </c>
      <c r="BI303" s="239">
        <f>IF(N303="nulová",J303,0)</f>
        <v>0</v>
      </c>
      <c r="BJ303" s="16" t="s">
        <v>33</v>
      </c>
      <c r="BK303" s="239">
        <f>ROUND(I303*H303,2)</f>
        <v>0</v>
      </c>
      <c r="BL303" s="16" t="s">
        <v>162</v>
      </c>
      <c r="BM303" s="238" t="s">
        <v>513</v>
      </c>
    </row>
    <row r="304" s="2" customFormat="1" ht="24.15" customHeight="1">
      <c r="A304" s="37"/>
      <c r="B304" s="38"/>
      <c r="C304" s="226" t="s">
        <v>514</v>
      </c>
      <c r="D304" s="226" t="s">
        <v>158</v>
      </c>
      <c r="E304" s="227" t="s">
        <v>515</v>
      </c>
      <c r="F304" s="228" t="s">
        <v>516</v>
      </c>
      <c r="G304" s="229" t="s">
        <v>234</v>
      </c>
      <c r="H304" s="230">
        <v>0.30599999999999999</v>
      </c>
      <c r="I304" s="231"/>
      <c r="J304" s="232">
        <f>ROUND(I304*H304,2)</f>
        <v>0</v>
      </c>
      <c r="K304" s="233"/>
      <c r="L304" s="43"/>
      <c r="M304" s="234" t="s">
        <v>1</v>
      </c>
      <c r="N304" s="235" t="s">
        <v>42</v>
      </c>
      <c r="O304" s="90"/>
      <c r="P304" s="236">
        <f>O304*H304</f>
        <v>0</v>
      </c>
      <c r="Q304" s="236">
        <v>1.05291</v>
      </c>
      <c r="R304" s="236">
        <f>Q304*H304</f>
        <v>0.32219046000000001</v>
      </c>
      <c r="S304" s="236">
        <v>0</v>
      </c>
      <c r="T304" s="237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38" t="s">
        <v>162</v>
      </c>
      <c r="AT304" s="238" t="s">
        <v>158</v>
      </c>
      <c r="AU304" s="238" t="s">
        <v>85</v>
      </c>
      <c r="AY304" s="16" t="s">
        <v>156</v>
      </c>
      <c r="BE304" s="239">
        <f>IF(N304="základní",J304,0)</f>
        <v>0</v>
      </c>
      <c r="BF304" s="239">
        <f>IF(N304="snížená",J304,0)</f>
        <v>0</v>
      </c>
      <c r="BG304" s="239">
        <f>IF(N304="zákl. přenesená",J304,0)</f>
        <v>0</v>
      </c>
      <c r="BH304" s="239">
        <f>IF(N304="sníž. přenesená",J304,0)</f>
        <v>0</v>
      </c>
      <c r="BI304" s="239">
        <f>IF(N304="nulová",J304,0)</f>
        <v>0</v>
      </c>
      <c r="BJ304" s="16" t="s">
        <v>33</v>
      </c>
      <c r="BK304" s="239">
        <f>ROUND(I304*H304,2)</f>
        <v>0</v>
      </c>
      <c r="BL304" s="16" t="s">
        <v>162</v>
      </c>
      <c r="BM304" s="238" t="s">
        <v>517</v>
      </c>
    </row>
    <row r="305" s="13" customFormat="1">
      <c r="A305" s="13"/>
      <c r="B305" s="240"/>
      <c r="C305" s="241"/>
      <c r="D305" s="242" t="s">
        <v>164</v>
      </c>
      <c r="E305" s="243" t="s">
        <v>1</v>
      </c>
      <c r="F305" s="244" t="s">
        <v>518</v>
      </c>
      <c r="G305" s="241"/>
      <c r="H305" s="245">
        <v>0.22800000000000001</v>
      </c>
      <c r="I305" s="246"/>
      <c r="J305" s="241"/>
      <c r="K305" s="241"/>
      <c r="L305" s="247"/>
      <c r="M305" s="248"/>
      <c r="N305" s="249"/>
      <c r="O305" s="249"/>
      <c r="P305" s="249"/>
      <c r="Q305" s="249"/>
      <c r="R305" s="249"/>
      <c r="S305" s="249"/>
      <c r="T305" s="25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1" t="s">
        <v>164</v>
      </c>
      <c r="AU305" s="251" t="s">
        <v>85</v>
      </c>
      <c r="AV305" s="13" t="s">
        <v>85</v>
      </c>
      <c r="AW305" s="13" t="s">
        <v>31</v>
      </c>
      <c r="AX305" s="13" t="s">
        <v>77</v>
      </c>
      <c r="AY305" s="251" t="s">
        <v>156</v>
      </c>
    </row>
    <row r="306" s="13" customFormat="1">
      <c r="A306" s="13"/>
      <c r="B306" s="240"/>
      <c r="C306" s="241"/>
      <c r="D306" s="242" t="s">
        <v>164</v>
      </c>
      <c r="E306" s="243" t="s">
        <v>1</v>
      </c>
      <c r="F306" s="244" t="s">
        <v>519</v>
      </c>
      <c r="G306" s="241"/>
      <c r="H306" s="245">
        <v>0.078</v>
      </c>
      <c r="I306" s="246"/>
      <c r="J306" s="241"/>
      <c r="K306" s="241"/>
      <c r="L306" s="247"/>
      <c r="M306" s="248"/>
      <c r="N306" s="249"/>
      <c r="O306" s="249"/>
      <c r="P306" s="249"/>
      <c r="Q306" s="249"/>
      <c r="R306" s="249"/>
      <c r="S306" s="249"/>
      <c r="T306" s="25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1" t="s">
        <v>164</v>
      </c>
      <c r="AU306" s="251" t="s">
        <v>85</v>
      </c>
      <c r="AV306" s="13" t="s">
        <v>85</v>
      </c>
      <c r="AW306" s="13" t="s">
        <v>31</v>
      </c>
      <c r="AX306" s="13" t="s">
        <v>77</v>
      </c>
      <c r="AY306" s="251" t="s">
        <v>156</v>
      </c>
    </row>
    <row r="307" s="2" customFormat="1" ht="24.15" customHeight="1">
      <c r="A307" s="37"/>
      <c r="B307" s="38"/>
      <c r="C307" s="226" t="s">
        <v>520</v>
      </c>
      <c r="D307" s="226" t="s">
        <v>158</v>
      </c>
      <c r="E307" s="227" t="s">
        <v>521</v>
      </c>
      <c r="F307" s="228" t="s">
        <v>522</v>
      </c>
      <c r="G307" s="229" t="s">
        <v>276</v>
      </c>
      <c r="H307" s="230">
        <v>4.79</v>
      </c>
      <c r="I307" s="231"/>
      <c r="J307" s="232">
        <f>ROUND(I307*H307,2)</f>
        <v>0</v>
      </c>
      <c r="K307" s="233"/>
      <c r="L307" s="43"/>
      <c r="M307" s="234" t="s">
        <v>1</v>
      </c>
      <c r="N307" s="235" t="s">
        <v>42</v>
      </c>
      <c r="O307" s="90"/>
      <c r="P307" s="236">
        <f>O307*H307</f>
        <v>0</v>
      </c>
      <c r="Q307" s="236">
        <v>0.11046</v>
      </c>
      <c r="R307" s="236">
        <f>Q307*H307</f>
        <v>0.5291034</v>
      </c>
      <c r="S307" s="236">
        <v>0</v>
      </c>
      <c r="T307" s="237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8" t="s">
        <v>162</v>
      </c>
      <c r="AT307" s="238" t="s">
        <v>158</v>
      </c>
      <c r="AU307" s="238" t="s">
        <v>85</v>
      </c>
      <c r="AY307" s="16" t="s">
        <v>156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6" t="s">
        <v>33</v>
      </c>
      <c r="BK307" s="239">
        <f>ROUND(I307*H307,2)</f>
        <v>0</v>
      </c>
      <c r="BL307" s="16" t="s">
        <v>162</v>
      </c>
      <c r="BM307" s="238" t="s">
        <v>523</v>
      </c>
    </row>
    <row r="308" s="13" customFormat="1">
      <c r="A308" s="13"/>
      <c r="B308" s="240"/>
      <c r="C308" s="241"/>
      <c r="D308" s="242" t="s">
        <v>164</v>
      </c>
      <c r="E308" s="243" t="s">
        <v>1</v>
      </c>
      <c r="F308" s="244" t="s">
        <v>524</v>
      </c>
      <c r="G308" s="241"/>
      <c r="H308" s="245">
        <v>4.79</v>
      </c>
      <c r="I308" s="246"/>
      <c r="J308" s="241"/>
      <c r="K308" s="241"/>
      <c r="L308" s="247"/>
      <c r="M308" s="248"/>
      <c r="N308" s="249"/>
      <c r="O308" s="249"/>
      <c r="P308" s="249"/>
      <c r="Q308" s="249"/>
      <c r="R308" s="249"/>
      <c r="S308" s="249"/>
      <c r="T308" s="25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1" t="s">
        <v>164</v>
      </c>
      <c r="AU308" s="251" t="s">
        <v>85</v>
      </c>
      <c r="AV308" s="13" t="s">
        <v>85</v>
      </c>
      <c r="AW308" s="13" t="s">
        <v>31</v>
      </c>
      <c r="AX308" s="13" t="s">
        <v>77</v>
      </c>
      <c r="AY308" s="251" t="s">
        <v>156</v>
      </c>
    </row>
    <row r="309" s="2" customFormat="1" ht="16.5" customHeight="1">
      <c r="A309" s="37"/>
      <c r="B309" s="38"/>
      <c r="C309" s="226" t="s">
        <v>525</v>
      </c>
      <c r="D309" s="226" t="s">
        <v>158</v>
      </c>
      <c r="E309" s="227" t="s">
        <v>526</v>
      </c>
      <c r="F309" s="228" t="s">
        <v>527</v>
      </c>
      <c r="G309" s="229" t="s">
        <v>161</v>
      </c>
      <c r="H309" s="230">
        <v>4.3109999999999999</v>
      </c>
      <c r="I309" s="231"/>
      <c r="J309" s="232">
        <f>ROUND(I309*H309,2)</f>
        <v>0</v>
      </c>
      <c r="K309" s="233"/>
      <c r="L309" s="43"/>
      <c r="M309" s="234" t="s">
        <v>1</v>
      </c>
      <c r="N309" s="235" t="s">
        <v>42</v>
      </c>
      <c r="O309" s="90"/>
      <c r="P309" s="236">
        <f>O309*H309</f>
        <v>0</v>
      </c>
      <c r="Q309" s="236">
        <v>0.00792</v>
      </c>
      <c r="R309" s="236">
        <f>Q309*H309</f>
        <v>0.034143119999999999</v>
      </c>
      <c r="S309" s="236">
        <v>0</v>
      </c>
      <c r="T309" s="237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8" t="s">
        <v>162</v>
      </c>
      <c r="AT309" s="238" t="s">
        <v>158</v>
      </c>
      <c r="AU309" s="238" t="s">
        <v>85</v>
      </c>
      <c r="AY309" s="16" t="s">
        <v>156</v>
      </c>
      <c r="BE309" s="239">
        <f>IF(N309="základní",J309,0)</f>
        <v>0</v>
      </c>
      <c r="BF309" s="239">
        <f>IF(N309="snížená",J309,0)</f>
        <v>0</v>
      </c>
      <c r="BG309" s="239">
        <f>IF(N309="zákl. přenesená",J309,0)</f>
        <v>0</v>
      </c>
      <c r="BH309" s="239">
        <f>IF(N309="sníž. přenesená",J309,0)</f>
        <v>0</v>
      </c>
      <c r="BI309" s="239">
        <f>IF(N309="nulová",J309,0)</f>
        <v>0</v>
      </c>
      <c r="BJ309" s="16" t="s">
        <v>33</v>
      </c>
      <c r="BK309" s="239">
        <f>ROUND(I309*H309,2)</f>
        <v>0</v>
      </c>
      <c r="BL309" s="16" t="s">
        <v>162</v>
      </c>
      <c r="BM309" s="238" t="s">
        <v>528</v>
      </c>
    </row>
    <row r="310" s="13" customFormat="1">
      <c r="A310" s="13"/>
      <c r="B310" s="240"/>
      <c r="C310" s="241"/>
      <c r="D310" s="242" t="s">
        <v>164</v>
      </c>
      <c r="E310" s="243" t="s">
        <v>1</v>
      </c>
      <c r="F310" s="244" t="s">
        <v>529</v>
      </c>
      <c r="G310" s="241"/>
      <c r="H310" s="245">
        <v>4.3109999999999999</v>
      </c>
      <c r="I310" s="246"/>
      <c r="J310" s="241"/>
      <c r="K310" s="241"/>
      <c r="L310" s="247"/>
      <c r="M310" s="248"/>
      <c r="N310" s="249"/>
      <c r="O310" s="249"/>
      <c r="P310" s="249"/>
      <c r="Q310" s="249"/>
      <c r="R310" s="249"/>
      <c r="S310" s="249"/>
      <c r="T310" s="25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1" t="s">
        <v>164</v>
      </c>
      <c r="AU310" s="251" t="s">
        <v>85</v>
      </c>
      <c r="AV310" s="13" t="s">
        <v>85</v>
      </c>
      <c r="AW310" s="13" t="s">
        <v>31</v>
      </c>
      <c r="AX310" s="13" t="s">
        <v>77</v>
      </c>
      <c r="AY310" s="251" t="s">
        <v>156</v>
      </c>
    </row>
    <row r="311" s="2" customFormat="1" ht="16.5" customHeight="1">
      <c r="A311" s="37"/>
      <c r="B311" s="38"/>
      <c r="C311" s="226" t="s">
        <v>530</v>
      </c>
      <c r="D311" s="226" t="s">
        <v>158</v>
      </c>
      <c r="E311" s="227" t="s">
        <v>531</v>
      </c>
      <c r="F311" s="228" t="s">
        <v>532</v>
      </c>
      <c r="G311" s="229" t="s">
        <v>161</v>
      </c>
      <c r="H311" s="230">
        <v>4.3109999999999999</v>
      </c>
      <c r="I311" s="231"/>
      <c r="J311" s="232">
        <f>ROUND(I311*H311,2)</f>
        <v>0</v>
      </c>
      <c r="K311" s="233"/>
      <c r="L311" s="43"/>
      <c r="M311" s="234" t="s">
        <v>1</v>
      </c>
      <c r="N311" s="235" t="s">
        <v>42</v>
      </c>
      <c r="O311" s="90"/>
      <c r="P311" s="236">
        <f>O311*H311</f>
        <v>0</v>
      </c>
      <c r="Q311" s="236">
        <v>0</v>
      </c>
      <c r="R311" s="236">
        <f>Q311*H311</f>
        <v>0</v>
      </c>
      <c r="S311" s="236">
        <v>0</v>
      </c>
      <c r="T311" s="237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38" t="s">
        <v>162</v>
      </c>
      <c r="AT311" s="238" t="s">
        <v>158</v>
      </c>
      <c r="AU311" s="238" t="s">
        <v>85</v>
      </c>
      <c r="AY311" s="16" t="s">
        <v>156</v>
      </c>
      <c r="BE311" s="239">
        <f>IF(N311="základní",J311,0)</f>
        <v>0</v>
      </c>
      <c r="BF311" s="239">
        <f>IF(N311="snížená",J311,0)</f>
        <v>0</v>
      </c>
      <c r="BG311" s="239">
        <f>IF(N311="zákl. přenesená",J311,0)</f>
        <v>0</v>
      </c>
      <c r="BH311" s="239">
        <f>IF(N311="sníž. přenesená",J311,0)</f>
        <v>0</v>
      </c>
      <c r="BI311" s="239">
        <f>IF(N311="nulová",J311,0)</f>
        <v>0</v>
      </c>
      <c r="BJ311" s="16" t="s">
        <v>33</v>
      </c>
      <c r="BK311" s="239">
        <f>ROUND(I311*H311,2)</f>
        <v>0</v>
      </c>
      <c r="BL311" s="16" t="s">
        <v>162</v>
      </c>
      <c r="BM311" s="238" t="s">
        <v>533</v>
      </c>
    </row>
    <row r="312" s="2" customFormat="1" ht="24.15" customHeight="1">
      <c r="A312" s="37"/>
      <c r="B312" s="38"/>
      <c r="C312" s="226" t="s">
        <v>534</v>
      </c>
      <c r="D312" s="226" t="s">
        <v>158</v>
      </c>
      <c r="E312" s="227" t="s">
        <v>535</v>
      </c>
      <c r="F312" s="228" t="s">
        <v>536</v>
      </c>
      <c r="G312" s="229" t="s">
        <v>169</v>
      </c>
      <c r="H312" s="230">
        <v>2.8940000000000001</v>
      </c>
      <c r="I312" s="231"/>
      <c r="J312" s="232">
        <f>ROUND(I312*H312,2)</f>
        <v>0</v>
      </c>
      <c r="K312" s="233"/>
      <c r="L312" s="43"/>
      <c r="M312" s="234" t="s">
        <v>1</v>
      </c>
      <c r="N312" s="235" t="s">
        <v>42</v>
      </c>
      <c r="O312" s="90"/>
      <c r="P312" s="236">
        <f>O312*H312</f>
        <v>0</v>
      </c>
      <c r="Q312" s="236">
        <v>1.8907700000000001</v>
      </c>
      <c r="R312" s="236">
        <f>Q312*H312</f>
        <v>5.4718883800000002</v>
      </c>
      <c r="S312" s="236">
        <v>0</v>
      </c>
      <c r="T312" s="237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38" t="s">
        <v>162</v>
      </c>
      <c r="AT312" s="238" t="s">
        <v>158</v>
      </c>
      <c r="AU312" s="238" t="s">
        <v>85</v>
      </c>
      <c r="AY312" s="16" t="s">
        <v>156</v>
      </c>
      <c r="BE312" s="239">
        <f>IF(N312="základní",J312,0)</f>
        <v>0</v>
      </c>
      <c r="BF312" s="239">
        <f>IF(N312="snížená",J312,0)</f>
        <v>0</v>
      </c>
      <c r="BG312" s="239">
        <f>IF(N312="zákl. přenesená",J312,0)</f>
        <v>0</v>
      </c>
      <c r="BH312" s="239">
        <f>IF(N312="sníž. přenesená",J312,0)</f>
        <v>0</v>
      </c>
      <c r="BI312" s="239">
        <f>IF(N312="nulová",J312,0)</f>
        <v>0</v>
      </c>
      <c r="BJ312" s="16" t="s">
        <v>33</v>
      </c>
      <c r="BK312" s="239">
        <f>ROUND(I312*H312,2)</f>
        <v>0</v>
      </c>
      <c r="BL312" s="16" t="s">
        <v>162</v>
      </c>
      <c r="BM312" s="238" t="s">
        <v>537</v>
      </c>
    </row>
    <row r="313" s="13" customFormat="1">
      <c r="A313" s="13"/>
      <c r="B313" s="240"/>
      <c r="C313" s="241"/>
      <c r="D313" s="242" t="s">
        <v>164</v>
      </c>
      <c r="E313" s="243" t="s">
        <v>1</v>
      </c>
      <c r="F313" s="244" t="s">
        <v>538</v>
      </c>
      <c r="G313" s="241"/>
      <c r="H313" s="245">
        <v>1.1160000000000001</v>
      </c>
      <c r="I313" s="246"/>
      <c r="J313" s="241"/>
      <c r="K313" s="241"/>
      <c r="L313" s="247"/>
      <c r="M313" s="248"/>
      <c r="N313" s="249"/>
      <c r="O313" s="249"/>
      <c r="P313" s="249"/>
      <c r="Q313" s="249"/>
      <c r="R313" s="249"/>
      <c r="S313" s="249"/>
      <c r="T313" s="25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1" t="s">
        <v>164</v>
      </c>
      <c r="AU313" s="251" t="s">
        <v>85</v>
      </c>
      <c r="AV313" s="13" t="s">
        <v>85</v>
      </c>
      <c r="AW313" s="13" t="s">
        <v>31</v>
      </c>
      <c r="AX313" s="13" t="s">
        <v>77</v>
      </c>
      <c r="AY313" s="251" t="s">
        <v>156</v>
      </c>
    </row>
    <row r="314" s="13" customFormat="1">
      <c r="A314" s="13"/>
      <c r="B314" s="240"/>
      <c r="C314" s="241"/>
      <c r="D314" s="242" t="s">
        <v>164</v>
      </c>
      <c r="E314" s="243" t="s">
        <v>1</v>
      </c>
      <c r="F314" s="244" t="s">
        <v>539</v>
      </c>
      <c r="G314" s="241"/>
      <c r="H314" s="245">
        <v>1.05</v>
      </c>
      <c r="I314" s="246"/>
      <c r="J314" s="241"/>
      <c r="K314" s="241"/>
      <c r="L314" s="247"/>
      <c r="M314" s="248"/>
      <c r="N314" s="249"/>
      <c r="O314" s="249"/>
      <c r="P314" s="249"/>
      <c r="Q314" s="249"/>
      <c r="R314" s="249"/>
      <c r="S314" s="249"/>
      <c r="T314" s="25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1" t="s">
        <v>164</v>
      </c>
      <c r="AU314" s="251" t="s">
        <v>85</v>
      </c>
      <c r="AV314" s="13" t="s">
        <v>85</v>
      </c>
      <c r="AW314" s="13" t="s">
        <v>31</v>
      </c>
      <c r="AX314" s="13" t="s">
        <v>77</v>
      </c>
      <c r="AY314" s="251" t="s">
        <v>156</v>
      </c>
    </row>
    <row r="315" s="13" customFormat="1">
      <c r="A315" s="13"/>
      <c r="B315" s="240"/>
      <c r="C315" s="241"/>
      <c r="D315" s="242" t="s">
        <v>164</v>
      </c>
      <c r="E315" s="243" t="s">
        <v>1</v>
      </c>
      <c r="F315" s="244" t="s">
        <v>540</v>
      </c>
      <c r="G315" s="241"/>
      <c r="H315" s="245">
        <v>0.72799999999999998</v>
      </c>
      <c r="I315" s="246"/>
      <c r="J315" s="241"/>
      <c r="K315" s="241"/>
      <c r="L315" s="247"/>
      <c r="M315" s="248"/>
      <c r="N315" s="249"/>
      <c r="O315" s="249"/>
      <c r="P315" s="249"/>
      <c r="Q315" s="249"/>
      <c r="R315" s="249"/>
      <c r="S315" s="249"/>
      <c r="T315" s="25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1" t="s">
        <v>164</v>
      </c>
      <c r="AU315" s="251" t="s">
        <v>85</v>
      </c>
      <c r="AV315" s="13" t="s">
        <v>85</v>
      </c>
      <c r="AW315" s="13" t="s">
        <v>31</v>
      </c>
      <c r="AX315" s="13" t="s">
        <v>77</v>
      </c>
      <c r="AY315" s="251" t="s">
        <v>156</v>
      </c>
    </row>
    <row r="316" s="12" customFormat="1" ht="22.8" customHeight="1">
      <c r="A316" s="12"/>
      <c r="B316" s="210"/>
      <c r="C316" s="211"/>
      <c r="D316" s="212" t="s">
        <v>76</v>
      </c>
      <c r="E316" s="224" t="s">
        <v>183</v>
      </c>
      <c r="F316" s="224" t="s">
        <v>541</v>
      </c>
      <c r="G316" s="211"/>
      <c r="H316" s="211"/>
      <c r="I316" s="214"/>
      <c r="J316" s="225">
        <f>BK316</f>
        <v>0</v>
      </c>
      <c r="K316" s="211"/>
      <c r="L316" s="216"/>
      <c r="M316" s="217"/>
      <c r="N316" s="218"/>
      <c r="O316" s="218"/>
      <c r="P316" s="219">
        <f>SUM(P317:P341)</f>
        <v>0</v>
      </c>
      <c r="Q316" s="218"/>
      <c r="R316" s="219">
        <f>SUM(R317:R341)</f>
        <v>18.258734279999999</v>
      </c>
      <c r="S316" s="218"/>
      <c r="T316" s="220">
        <f>SUM(T317:T341)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21" t="s">
        <v>33</v>
      </c>
      <c r="AT316" s="222" t="s">
        <v>76</v>
      </c>
      <c r="AU316" s="222" t="s">
        <v>33</v>
      </c>
      <c r="AY316" s="221" t="s">
        <v>156</v>
      </c>
      <c r="BK316" s="223">
        <f>SUM(BK317:BK341)</f>
        <v>0</v>
      </c>
    </row>
    <row r="317" s="2" customFormat="1" ht="24.15" customHeight="1">
      <c r="A317" s="37"/>
      <c r="B317" s="38"/>
      <c r="C317" s="226" t="s">
        <v>542</v>
      </c>
      <c r="D317" s="226" t="s">
        <v>158</v>
      </c>
      <c r="E317" s="227" t="s">
        <v>543</v>
      </c>
      <c r="F317" s="228" t="s">
        <v>544</v>
      </c>
      <c r="G317" s="229" t="s">
        <v>161</v>
      </c>
      <c r="H317" s="230">
        <v>52.774000000000001</v>
      </c>
      <c r="I317" s="231"/>
      <c r="J317" s="232">
        <f>ROUND(I317*H317,2)</f>
        <v>0</v>
      </c>
      <c r="K317" s="233"/>
      <c r="L317" s="43"/>
      <c r="M317" s="234" t="s">
        <v>1</v>
      </c>
      <c r="N317" s="235" t="s">
        <v>42</v>
      </c>
      <c r="O317" s="90"/>
      <c r="P317" s="236">
        <f>O317*H317</f>
        <v>0</v>
      </c>
      <c r="Q317" s="236">
        <v>0</v>
      </c>
      <c r="R317" s="236">
        <f>Q317*H317</f>
        <v>0</v>
      </c>
      <c r="S317" s="236">
        <v>0</v>
      </c>
      <c r="T317" s="237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38" t="s">
        <v>162</v>
      </c>
      <c r="AT317" s="238" t="s">
        <v>158</v>
      </c>
      <c r="AU317" s="238" t="s">
        <v>85</v>
      </c>
      <c r="AY317" s="16" t="s">
        <v>156</v>
      </c>
      <c r="BE317" s="239">
        <f>IF(N317="základní",J317,0)</f>
        <v>0</v>
      </c>
      <c r="BF317" s="239">
        <f>IF(N317="snížená",J317,0)</f>
        <v>0</v>
      </c>
      <c r="BG317" s="239">
        <f>IF(N317="zákl. přenesená",J317,0)</f>
        <v>0</v>
      </c>
      <c r="BH317" s="239">
        <f>IF(N317="sníž. přenesená",J317,0)</f>
        <v>0</v>
      </c>
      <c r="BI317" s="239">
        <f>IF(N317="nulová",J317,0)</f>
        <v>0</v>
      </c>
      <c r="BJ317" s="16" t="s">
        <v>33</v>
      </c>
      <c r="BK317" s="239">
        <f>ROUND(I317*H317,2)</f>
        <v>0</v>
      </c>
      <c r="BL317" s="16" t="s">
        <v>162</v>
      </c>
      <c r="BM317" s="238" t="s">
        <v>545</v>
      </c>
    </row>
    <row r="318" s="13" customFormat="1">
      <c r="A318" s="13"/>
      <c r="B318" s="240"/>
      <c r="C318" s="241"/>
      <c r="D318" s="242" t="s">
        <v>164</v>
      </c>
      <c r="E318" s="243" t="s">
        <v>1</v>
      </c>
      <c r="F318" s="244" t="s">
        <v>546</v>
      </c>
      <c r="G318" s="241"/>
      <c r="H318" s="245">
        <v>30.513999999999999</v>
      </c>
      <c r="I318" s="246"/>
      <c r="J318" s="241"/>
      <c r="K318" s="241"/>
      <c r="L318" s="247"/>
      <c r="M318" s="248"/>
      <c r="N318" s="249"/>
      <c r="O318" s="249"/>
      <c r="P318" s="249"/>
      <c r="Q318" s="249"/>
      <c r="R318" s="249"/>
      <c r="S318" s="249"/>
      <c r="T318" s="25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1" t="s">
        <v>164</v>
      </c>
      <c r="AU318" s="251" t="s">
        <v>85</v>
      </c>
      <c r="AV318" s="13" t="s">
        <v>85</v>
      </c>
      <c r="AW318" s="13" t="s">
        <v>31</v>
      </c>
      <c r="AX318" s="13" t="s">
        <v>77</v>
      </c>
      <c r="AY318" s="251" t="s">
        <v>156</v>
      </c>
    </row>
    <row r="319" s="13" customFormat="1">
      <c r="A319" s="13"/>
      <c r="B319" s="240"/>
      <c r="C319" s="241"/>
      <c r="D319" s="242" t="s">
        <v>164</v>
      </c>
      <c r="E319" s="243" t="s">
        <v>1</v>
      </c>
      <c r="F319" s="244" t="s">
        <v>547</v>
      </c>
      <c r="G319" s="241"/>
      <c r="H319" s="245">
        <v>22.260000000000002</v>
      </c>
      <c r="I319" s="246"/>
      <c r="J319" s="241"/>
      <c r="K319" s="241"/>
      <c r="L319" s="247"/>
      <c r="M319" s="248"/>
      <c r="N319" s="249"/>
      <c r="O319" s="249"/>
      <c r="P319" s="249"/>
      <c r="Q319" s="249"/>
      <c r="R319" s="249"/>
      <c r="S319" s="249"/>
      <c r="T319" s="25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1" t="s">
        <v>164</v>
      </c>
      <c r="AU319" s="251" t="s">
        <v>85</v>
      </c>
      <c r="AV319" s="13" t="s">
        <v>85</v>
      </c>
      <c r="AW319" s="13" t="s">
        <v>31</v>
      </c>
      <c r="AX319" s="13" t="s">
        <v>77</v>
      </c>
      <c r="AY319" s="251" t="s">
        <v>156</v>
      </c>
    </row>
    <row r="320" s="2" customFormat="1" ht="24.15" customHeight="1">
      <c r="A320" s="37"/>
      <c r="B320" s="38"/>
      <c r="C320" s="226" t="s">
        <v>548</v>
      </c>
      <c r="D320" s="226" t="s">
        <v>158</v>
      </c>
      <c r="E320" s="227" t="s">
        <v>549</v>
      </c>
      <c r="F320" s="228" t="s">
        <v>550</v>
      </c>
      <c r="G320" s="229" t="s">
        <v>161</v>
      </c>
      <c r="H320" s="230">
        <v>52.774000000000001</v>
      </c>
      <c r="I320" s="231"/>
      <c r="J320" s="232">
        <f>ROUND(I320*H320,2)</f>
        <v>0</v>
      </c>
      <c r="K320" s="233"/>
      <c r="L320" s="43"/>
      <c r="M320" s="234" t="s">
        <v>1</v>
      </c>
      <c r="N320" s="235" t="s">
        <v>42</v>
      </c>
      <c r="O320" s="90"/>
      <c r="P320" s="236">
        <f>O320*H320</f>
        <v>0</v>
      </c>
      <c r="Q320" s="236">
        <v>0</v>
      </c>
      <c r="R320" s="236">
        <f>Q320*H320</f>
        <v>0</v>
      </c>
      <c r="S320" s="236">
        <v>0</v>
      </c>
      <c r="T320" s="237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38" t="s">
        <v>162</v>
      </c>
      <c r="AT320" s="238" t="s">
        <v>158</v>
      </c>
      <c r="AU320" s="238" t="s">
        <v>85</v>
      </c>
      <c r="AY320" s="16" t="s">
        <v>156</v>
      </c>
      <c r="BE320" s="239">
        <f>IF(N320="základní",J320,0)</f>
        <v>0</v>
      </c>
      <c r="BF320" s="239">
        <f>IF(N320="snížená",J320,0)</f>
        <v>0</v>
      </c>
      <c r="BG320" s="239">
        <f>IF(N320="zákl. přenesená",J320,0)</f>
        <v>0</v>
      </c>
      <c r="BH320" s="239">
        <f>IF(N320="sníž. přenesená",J320,0)</f>
        <v>0</v>
      </c>
      <c r="BI320" s="239">
        <f>IF(N320="nulová",J320,0)</f>
        <v>0</v>
      </c>
      <c r="BJ320" s="16" t="s">
        <v>33</v>
      </c>
      <c r="BK320" s="239">
        <f>ROUND(I320*H320,2)</f>
        <v>0</v>
      </c>
      <c r="BL320" s="16" t="s">
        <v>162</v>
      </c>
      <c r="BM320" s="238" t="s">
        <v>551</v>
      </c>
    </row>
    <row r="321" s="13" customFormat="1">
      <c r="A321" s="13"/>
      <c r="B321" s="240"/>
      <c r="C321" s="241"/>
      <c r="D321" s="242" t="s">
        <v>164</v>
      </c>
      <c r="E321" s="243" t="s">
        <v>1</v>
      </c>
      <c r="F321" s="244" t="s">
        <v>546</v>
      </c>
      <c r="G321" s="241"/>
      <c r="H321" s="245">
        <v>30.513999999999999</v>
      </c>
      <c r="I321" s="246"/>
      <c r="J321" s="241"/>
      <c r="K321" s="241"/>
      <c r="L321" s="247"/>
      <c r="M321" s="248"/>
      <c r="N321" s="249"/>
      <c r="O321" s="249"/>
      <c r="P321" s="249"/>
      <c r="Q321" s="249"/>
      <c r="R321" s="249"/>
      <c r="S321" s="249"/>
      <c r="T321" s="250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1" t="s">
        <v>164</v>
      </c>
      <c r="AU321" s="251" t="s">
        <v>85</v>
      </c>
      <c r="AV321" s="13" t="s">
        <v>85</v>
      </c>
      <c r="AW321" s="13" t="s">
        <v>31</v>
      </c>
      <c r="AX321" s="13" t="s">
        <v>77</v>
      </c>
      <c r="AY321" s="251" t="s">
        <v>156</v>
      </c>
    </row>
    <row r="322" s="13" customFormat="1">
      <c r="A322" s="13"/>
      <c r="B322" s="240"/>
      <c r="C322" s="241"/>
      <c r="D322" s="242" t="s">
        <v>164</v>
      </c>
      <c r="E322" s="243" t="s">
        <v>1</v>
      </c>
      <c r="F322" s="244" t="s">
        <v>547</v>
      </c>
      <c r="G322" s="241"/>
      <c r="H322" s="245">
        <v>22.260000000000002</v>
      </c>
      <c r="I322" s="246"/>
      <c r="J322" s="241"/>
      <c r="K322" s="241"/>
      <c r="L322" s="247"/>
      <c r="M322" s="248"/>
      <c r="N322" s="249"/>
      <c r="O322" s="249"/>
      <c r="P322" s="249"/>
      <c r="Q322" s="249"/>
      <c r="R322" s="249"/>
      <c r="S322" s="249"/>
      <c r="T322" s="25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1" t="s">
        <v>164</v>
      </c>
      <c r="AU322" s="251" t="s">
        <v>85</v>
      </c>
      <c r="AV322" s="13" t="s">
        <v>85</v>
      </c>
      <c r="AW322" s="13" t="s">
        <v>31</v>
      </c>
      <c r="AX322" s="13" t="s">
        <v>77</v>
      </c>
      <c r="AY322" s="251" t="s">
        <v>156</v>
      </c>
    </row>
    <row r="323" s="2" customFormat="1" ht="24.15" customHeight="1">
      <c r="A323" s="37"/>
      <c r="B323" s="38"/>
      <c r="C323" s="226" t="s">
        <v>552</v>
      </c>
      <c r="D323" s="226" t="s">
        <v>158</v>
      </c>
      <c r="E323" s="227" t="s">
        <v>553</v>
      </c>
      <c r="F323" s="228" t="s">
        <v>554</v>
      </c>
      <c r="G323" s="229" t="s">
        <v>161</v>
      </c>
      <c r="H323" s="230">
        <v>55.774000000000001</v>
      </c>
      <c r="I323" s="231"/>
      <c r="J323" s="232">
        <f>ROUND(I323*H323,2)</f>
        <v>0</v>
      </c>
      <c r="K323" s="233"/>
      <c r="L323" s="43"/>
      <c r="M323" s="234" t="s">
        <v>1</v>
      </c>
      <c r="N323" s="235" t="s">
        <v>42</v>
      </c>
      <c r="O323" s="90"/>
      <c r="P323" s="236">
        <f>O323*H323</f>
        <v>0</v>
      </c>
      <c r="Q323" s="236">
        <v>0.089219999999999994</v>
      </c>
      <c r="R323" s="236">
        <f>Q323*H323</f>
        <v>4.9761562799999997</v>
      </c>
      <c r="S323" s="236">
        <v>0</v>
      </c>
      <c r="T323" s="237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38" t="s">
        <v>162</v>
      </c>
      <c r="AT323" s="238" t="s">
        <v>158</v>
      </c>
      <c r="AU323" s="238" t="s">
        <v>85</v>
      </c>
      <c r="AY323" s="16" t="s">
        <v>156</v>
      </c>
      <c r="BE323" s="239">
        <f>IF(N323="základní",J323,0)</f>
        <v>0</v>
      </c>
      <c r="BF323" s="239">
        <f>IF(N323="snížená",J323,0)</f>
        <v>0</v>
      </c>
      <c r="BG323" s="239">
        <f>IF(N323="zákl. přenesená",J323,0)</f>
        <v>0</v>
      </c>
      <c r="BH323" s="239">
        <f>IF(N323="sníž. přenesená",J323,0)</f>
        <v>0</v>
      </c>
      <c r="BI323" s="239">
        <f>IF(N323="nulová",J323,0)</f>
        <v>0</v>
      </c>
      <c r="BJ323" s="16" t="s">
        <v>33</v>
      </c>
      <c r="BK323" s="239">
        <f>ROUND(I323*H323,2)</f>
        <v>0</v>
      </c>
      <c r="BL323" s="16" t="s">
        <v>162</v>
      </c>
      <c r="BM323" s="238" t="s">
        <v>555</v>
      </c>
    </row>
    <row r="324" s="13" customFormat="1">
      <c r="A324" s="13"/>
      <c r="B324" s="240"/>
      <c r="C324" s="241"/>
      <c r="D324" s="242" t="s">
        <v>164</v>
      </c>
      <c r="E324" s="243" t="s">
        <v>1</v>
      </c>
      <c r="F324" s="244" t="s">
        <v>556</v>
      </c>
      <c r="G324" s="241"/>
      <c r="H324" s="245">
        <v>33.514000000000003</v>
      </c>
      <c r="I324" s="246"/>
      <c r="J324" s="241"/>
      <c r="K324" s="241"/>
      <c r="L324" s="247"/>
      <c r="M324" s="248"/>
      <c r="N324" s="249"/>
      <c r="O324" s="249"/>
      <c r="P324" s="249"/>
      <c r="Q324" s="249"/>
      <c r="R324" s="249"/>
      <c r="S324" s="249"/>
      <c r="T324" s="25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1" t="s">
        <v>164</v>
      </c>
      <c r="AU324" s="251" t="s">
        <v>85</v>
      </c>
      <c r="AV324" s="13" t="s">
        <v>85</v>
      </c>
      <c r="AW324" s="13" t="s">
        <v>31</v>
      </c>
      <c r="AX324" s="13" t="s">
        <v>77</v>
      </c>
      <c r="AY324" s="251" t="s">
        <v>156</v>
      </c>
    </row>
    <row r="325" s="13" customFormat="1">
      <c r="A325" s="13"/>
      <c r="B325" s="240"/>
      <c r="C325" s="241"/>
      <c r="D325" s="242" t="s">
        <v>164</v>
      </c>
      <c r="E325" s="243" t="s">
        <v>1</v>
      </c>
      <c r="F325" s="244" t="s">
        <v>547</v>
      </c>
      <c r="G325" s="241"/>
      <c r="H325" s="245">
        <v>22.260000000000002</v>
      </c>
      <c r="I325" s="246"/>
      <c r="J325" s="241"/>
      <c r="K325" s="241"/>
      <c r="L325" s="247"/>
      <c r="M325" s="248"/>
      <c r="N325" s="249"/>
      <c r="O325" s="249"/>
      <c r="P325" s="249"/>
      <c r="Q325" s="249"/>
      <c r="R325" s="249"/>
      <c r="S325" s="249"/>
      <c r="T325" s="250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1" t="s">
        <v>164</v>
      </c>
      <c r="AU325" s="251" t="s">
        <v>85</v>
      </c>
      <c r="AV325" s="13" t="s">
        <v>85</v>
      </c>
      <c r="AW325" s="13" t="s">
        <v>31</v>
      </c>
      <c r="AX325" s="13" t="s">
        <v>77</v>
      </c>
      <c r="AY325" s="251" t="s">
        <v>156</v>
      </c>
    </row>
    <row r="326" s="2" customFormat="1" ht="24.15" customHeight="1">
      <c r="A326" s="37"/>
      <c r="B326" s="38"/>
      <c r="C326" s="252" t="s">
        <v>557</v>
      </c>
      <c r="D326" s="252" t="s">
        <v>263</v>
      </c>
      <c r="E326" s="253" t="s">
        <v>558</v>
      </c>
      <c r="F326" s="254" t="s">
        <v>559</v>
      </c>
      <c r="G326" s="255" t="s">
        <v>161</v>
      </c>
      <c r="H326" s="256">
        <v>3.0899999999999999</v>
      </c>
      <c r="I326" s="257"/>
      <c r="J326" s="258">
        <f>ROUND(I326*H326,2)</f>
        <v>0</v>
      </c>
      <c r="K326" s="259"/>
      <c r="L326" s="260"/>
      <c r="M326" s="261" t="s">
        <v>1</v>
      </c>
      <c r="N326" s="262" t="s">
        <v>42</v>
      </c>
      <c r="O326" s="90"/>
      <c r="P326" s="236">
        <f>O326*H326</f>
        <v>0</v>
      </c>
      <c r="Q326" s="236">
        <v>0.089999999999999997</v>
      </c>
      <c r="R326" s="236">
        <f>Q326*H326</f>
        <v>0.27809999999999996</v>
      </c>
      <c r="S326" s="236">
        <v>0</v>
      </c>
      <c r="T326" s="237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38" t="s">
        <v>200</v>
      </c>
      <c r="AT326" s="238" t="s">
        <v>263</v>
      </c>
      <c r="AU326" s="238" t="s">
        <v>85</v>
      </c>
      <c r="AY326" s="16" t="s">
        <v>156</v>
      </c>
      <c r="BE326" s="239">
        <f>IF(N326="základní",J326,0)</f>
        <v>0</v>
      </c>
      <c r="BF326" s="239">
        <f>IF(N326="snížená",J326,0)</f>
        <v>0</v>
      </c>
      <c r="BG326" s="239">
        <f>IF(N326="zákl. přenesená",J326,0)</f>
        <v>0</v>
      </c>
      <c r="BH326" s="239">
        <f>IF(N326="sníž. přenesená",J326,0)</f>
        <v>0</v>
      </c>
      <c r="BI326" s="239">
        <f>IF(N326="nulová",J326,0)</f>
        <v>0</v>
      </c>
      <c r="BJ326" s="16" t="s">
        <v>33</v>
      </c>
      <c r="BK326" s="239">
        <f>ROUND(I326*H326,2)</f>
        <v>0</v>
      </c>
      <c r="BL326" s="16" t="s">
        <v>162</v>
      </c>
      <c r="BM326" s="238" t="s">
        <v>560</v>
      </c>
    </row>
    <row r="327" s="13" customFormat="1">
      <c r="A327" s="13"/>
      <c r="B327" s="240"/>
      <c r="C327" s="241"/>
      <c r="D327" s="242" t="s">
        <v>164</v>
      </c>
      <c r="E327" s="243" t="s">
        <v>1</v>
      </c>
      <c r="F327" s="244" t="s">
        <v>561</v>
      </c>
      <c r="G327" s="241"/>
      <c r="H327" s="245">
        <v>3</v>
      </c>
      <c r="I327" s="246"/>
      <c r="J327" s="241"/>
      <c r="K327" s="241"/>
      <c r="L327" s="247"/>
      <c r="M327" s="248"/>
      <c r="N327" s="249"/>
      <c r="O327" s="249"/>
      <c r="P327" s="249"/>
      <c r="Q327" s="249"/>
      <c r="R327" s="249"/>
      <c r="S327" s="249"/>
      <c r="T327" s="250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1" t="s">
        <v>164</v>
      </c>
      <c r="AU327" s="251" t="s">
        <v>85</v>
      </c>
      <c r="AV327" s="13" t="s">
        <v>85</v>
      </c>
      <c r="AW327" s="13" t="s">
        <v>31</v>
      </c>
      <c r="AX327" s="13" t="s">
        <v>33</v>
      </c>
      <c r="AY327" s="251" t="s">
        <v>156</v>
      </c>
    </row>
    <row r="328" s="13" customFormat="1">
      <c r="A328" s="13"/>
      <c r="B328" s="240"/>
      <c r="C328" s="241"/>
      <c r="D328" s="242" t="s">
        <v>164</v>
      </c>
      <c r="E328" s="241"/>
      <c r="F328" s="244" t="s">
        <v>562</v>
      </c>
      <c r="G328" s="241"/>
      <c r="H328" s="245">
        <v>3.0899999999999999</v>
      </c>
      <c r="I328" s="246"/>
      <c r="J328" s="241"/>
      <c r="K328" s="241"/>
      <c r="L328" s="247"/>
      <c r="M328" s="248"/>
      <c r="N328" s="249"/>
      <c r="O328" s="249"/>
      <c r="P328" s="249"/>
      <c r="Q328" s="249"/>
      <c r="R328" s="249"/>
      <c r="S328" s="249"/>
      <c r="T328" s="25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1" t="s">
        <v>164</v>
      </c>
      <c r="AU328" s="251" t="s">
        <v>85</v>
      </c>
      <c r="AV328" s="13" t="s">
        <v>85</v>
      </c>
      <c r="AW328" s="13" t="s">
        <v>4</v>
      </c>
      <c r="AX328" s="13" t="s">
        <v>33</v>
      </c>
      <c r="AY328" s="251" t="s">
        <v>156</v>
      </c>
    </row>
    <row r="329" s="2" customFormat="1" ht="24.15" customHeight="1">
      <c r="A329" s="37"/>
      <c r="B329" s="38"/>
      <c r="C329" s="252" t="s">
        <v>563</v>
      </c>
      <c r="D329" s="252" t="s">
        <v>263</v>
      </c>
      <c r="E329" s="253" t="s">
        <v>564</v>
      </c>
      <c r="F329" s="254" t="s">
        <v>565</v>
      </c>
      <c r="G329" s="255" t="s">
        <v>161</v>
      </c>
      <c r="H329" s="256">
        <v>54.356999999999999</v>
      </c>
      <c r="I329" s="257"/>
      <c r="J329" s="258">
        <f>ROUND(I329*H329,2)</f>
        <v>0</v>
      </c>
      <c r="K329" s="259"/>
      <c r="L329" s="260"/>
      <c r="M329" s="261" t="s">
        <v>1</v>
      </c>
      <c r="N329" s="262" t="s">
        <v>42</v>
      </c>
      <c r="O329" s="90"/>
      <c r="P329" s="236">
        <f>O329*H329</f>
        <v>0</v>
      </c>
      <c r="Q329" s="236">
        <v>0.113</v>
      </c>
      <c r="R329" s="236">
        <f>Q329*H329</f>
        <v>6.1423410000000001</v>
      </c>
      <c r="S329" s="236">
        <v>0</v>
      </c>
      <c r="T329" s="237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38" t="s">
        <v>200</v>
      </c>
      <c r="AT329" s="238" t="s">
        <v>263</v>
      </c>
      <c r="AU329" s="238" t="s">
        <v>85</v>
      </c>
      <c r="AY329" s="16" t="s">
        <v>156</v>
      </c>
      <c r="BE329" s="239">
        <f>IF(N329="základní",J329,0)</f>
        <v>0</v>
      </c>
      <c r="BF329" s="239">
        <f>IF(N329="snížená",J329,0)</f>
        <v>0</v>
      </c>
      <c r="BG329" s="239">
        <f>IF(N329="zákl. přenesená",J329,0)</f>
        <v>0</v>
      </c>
      <c r="BH329" s="239">
        <f>IF(N329="sníž. přenesená",J329,0)</f>
        <v>0</v>
      </c>
      <c r="BI329" s="239">
        <f>IF(N329="nulová",J329,0)</f>
        <v>0</v>
      </c>
      <c r="BJ329" s="16" t="s">
        <v>33</v>
      </c>
      <c r="BK329" s="239">
        <f>ROUND(I329*H329,2)</f>
        <v>0</v>
      </c>
      <c r="BL329" s="16" t="s">
        <v>162</v>
      </c>
      <c r="BM329" s="238" t="s">
        <v>566</v>
      </c>
    </row>
    <row r="330" s="13" customFormat="1">
      <c r="A330" s="13"/>
      <c r="B330" s="240"/>
      <c r="C330" s="241"/>
      <c r="D330" s="242" t="s">
        <v>164</v>
      </c>
      <c r="E330" s="243" t="s">
        <v>1</v>
      </c>
      <c r="F330" s="244" t="s">
        <v>567</v>
      </c>
      <c r="G330" s="241"/>
      <c r="H330" s="245">
        <v>52.774000000000001</v>
      </c>
      <c r="I330" s="246"/>
      <c r="J330" s="241"/>
      <c r="K330" s="241"/>
      <c r="L330" s="247"/>
      <c r="M330" s="248"/>
      <c r="N330" s="249"/>
      <c r="O330" s="249"/>
      <c r="P330" s="249"/>
      <c r="Q330" s="249"/>
      <c r="R330" s="249"/>
      <c r="S330" s="249"/>
      <c r="T330" s="25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1" t="s">
        <v>164</v>
      </c>
      <c r="AU330" s="251" t="s">
        <v>85</v>
      </c>
      <c r="AV330" s="13" t="s">
        <v>85</v>
      </c>
      <c r="AW330" s="13" t="s">
        <v>31</v>
      </c>
      <c r="AX330" s="13" t="s">
        <v>33</v>
      </c>
      <c r="AY330" s="251" t="s">
        <v>156</v>
      </c>
    </row>
    <row r="331" s="13" customFormat="1">
      <c r="A331" s="13"/>
      <c r="B331" s="240"/>
      <c r="C331" s="241"/>
      <c r="D331" s="242" t="s">
        <v>164</v>
      </c>
      <c r="E331" s="241"/>
      <c r="F331" s="244" t="s">
        <v>568</v>
      </c>
      <c r="G331" s="241"/>
      <c r="H331" s="245">
        <v>54.356999999999999</v>
      </c>
      <c r="I331" s="246"/>
      <c r="J331" s="241"/>
      <c r="K331" s="241"/>
      <c r="L331" s="247"/>
      <c r="M331" s="248"/>
      <c r="N331" s="249"/>
      <c r="O331" s="249"/>
      <c r="P331" s="249"/>
      <c r="Q331" s="249"/>
      <c r="R331" s="249"/>
      <c r="S331" s="249"/>
      <c r="T331" s="25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1" t="s">
        <v>164</v>
      </c>
      <c r="AU331" s="251" t="s">
        <v>85</v>
      </c>
      <c r="AV331" s="13" t="s">
        <v>85</v>
      </c>
      <c r="AW331" s="13" t="s">
        <v>4</v>
      </c>
      <c r="AX331" s="13" t="s">
        <v>33</v>
      </c>
      <c r="AY331" s="251" t="s">
        <v>156</v>
      </c>
    </row>
    <row r="332" s="2" customFormat="1" ht="33" customHeight="1">
      <c r="A332" s="37"/>
      <c r="B332" s="38"/>
      <c r="C332" s="226" t="s">
        <v>569</v>
      </c>
      <c r="D332" s="226" t="s">
        <v>158</v>
      </c>
      <c r="E332" s="227" t="s">
        <v>570</v>
      </c>
      <c r="F332" s="228" t="s">
        <v>571</v>
      </c>
      <c r="G332" s="229" t="s">
        <v>161</v>
      </c>
      <c r="H332" s="230">
        <v>13.17</v>
      </c>
      <c r="I332" s="231"/>
      <c r="J332" s="232">
        <f>ROUND(I332*H332,2)</f>
        <v>0</v>
      </c>
      <c r="K332" s="233"/>
      <c r="L332" s="43"/>
      <c r="M332" s="234" t="s">
        <v>1</v>
      </c>
      <c r="N332" s="235" t="s">
        <v>42</v>
      </c>
      <c r="O332" s="90"/>
      <c r="P332" s="236">
        <f>O332*H332</f>
        <v>0</v>
      </c>
      <c r="Q332" s="236">
        <v>0.14610000000000001</v>
      </c>
      <c r="R332" s="236">
        <f>Q332*H332</f>
        <v>1.924137</v>
      </c>
      <c r="S332" s="236">
        <v>0</v>
      </c>
      <c r="T332" s="237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38" t="s">
        <v>162</v>
      </c>
      <c r="AT332" s="238" t="s">
        <v>158</v>
      </c>
      <c r="AU332" s="238" t="s">
        <v>85</v>
      </c>
      <c r="AY332" s="16" t="s">
        <v>156</v>
      </c>
      <c r="BE332" s="239">
        <f>IF(N332="základní",J332,0)</f>
        <v>0</v>
      </c>
      <c r="BF332" s="239">
        <f>IF(N332="snížená",J332,0)</f>
        <v>0</v>
      </c>
      <c r="BG332" s="239">
        <f>IF(N332="zákl. přenesená",J332,0)</f>
        <v>0</v>
      </c>
      <c r="BH332" s="239">
        <f>IF(N332="sníž. přenesená",J332,0)</f>
        <v>0</v>
      </c>
      <c r="BI332" s="239">
        <f>IF(N332="nulová",J332,0)</f>
        <v>0</v>
      </c>
      <c r="BJ332" s="16" t="s">
        <v>33</v>
      </c>
      <c r="BK332" s="239">
        <f>ROUND(I332*H332,2)</f>
        <v>0</v>
      </c>
      <c r="BL332" s="16" t="s">
        <v>162</v>
      </c>
      <c r="BM332" s="238" t="s">
        <v>572</v>
      </c>
    </row>
    <row r="333" s="13" customFormat="1">
      <c r="A333" s="13"/>
      <c r="B333" s="240"/>
      <c r="C333" s="241"/>
      <c r="D333" s="242" t="s">
        <v>164</v>
      </c>
      <c r="E333" s="243" t="s">
        <v>1</v>
      </c>
      <c r="F333" s="244" t="s">
        <v>573</v>
      </c>
      <c r="G333" s="241"/>
      <c r="H333" s="245">
        <v>13.17</v>
      </c>
      <c r="I333" s="246"/>
      <c r="J333" s="241"/>
      <c r="K333" s="241"/>
      <c r="L333" s="247"/>
      <c r="M333" s="248"/>
      <c r="N333" s="249"/>
      <c r="O333" s="249"/>
      <c r="P333" s="249"/>
      <c r="Q333" s="249"/>
      <c r="R333" s="249"/>
      <c r="S333" s="249"/>
      <c r="T333" s="25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1" t="s">
        <v>164</v>
      </c>
      <c r="AU333" s="251" t="s">
        <v>85</v>
      </c>
      <c r="AV333" s="13" t="s">
        <v>85</v>
      </c>
      <c r="AW333" s="13" t="s">
        <v>31</v>
      </c>
      <c r="AX333" s="13" t="s">
        <v>77</v>
      </c>
      <c r="AY333" s="251" t="s">
        <v>156</v>
      </c>
    </row>
    <row r="334" s="2" customFormat="1" ht="16.5" customHeight="1">
      <c r="A334" s="37"/>
      <c r="B334" s="38"/>
      <c r="C334" s="252" t="s">
        <v>574</v>
      </c>
      <c r="D334" s="252" t="s">
        <v>263</v>
      </c>
      <c r="E334" s="253" t="s">
        <v>575</v>
      </c>
      <c r="F334" s="254" t="s">
        <v>576</v>
      </c>
      <c r="G334" s="255" t="s">
        <v>161</v>
      </c>
      <c r="H334" s="256">
        <v>13.565</v>
      </c>
      <c r="I334" s="257"/>
      <c r="J334" s="258">
        <f>ROUND(I334*H334,2)</f>
        <v>0</v>
      </c>
      <c r="K334" s="259"/>
      <c r="L334" s="260"/>
      <c r="M334" s="261" t="s">
        <v>1</v>
      </c>
      <c r="N334" s="262" t="s">
        <v>42</v>
      </c>
      <c r="O334" s="90"/>
      <c r="P334" s="236">
        <f>O334*H334</f>
        <v>0</v>
      </c>
      <c r="Q334" s="236">
        <v>0.108</v>
      </c>
      <c r="R334" s="236">
        <f>Q334*H334</f>
        <v>1.46502</v>
      </c>
      <c r="S334" s="236">
        <v>0</v>
      </c>
      <c r="T334" s="237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38" t="s">
        <v>200</v>
      </c>
      <c r="AT334" s="238" t="s">
        <v>263</v>
      </c>
      <c r="AU334" s="238" t="s">
        <v>85</v>
      </c>
      <c r="AY334" s="16" t="s">
        <v>156</v>
      </c>
      <c r="BE334" s="239">
        <f>IF(N334="základní",J334,0)</f>
        <v>0</v>
      </c>
      <c r="BF334" s="239">
        <f>IF(N334="snížená",J334,0)</f>
        <v>0</v>
      </c>
      <c r="BG334" s="239">
        <f>IF(N334="zákl. přenesená",J334,0)</f>
        <v>0</v>
      </c>
      <c r="BH334" s="239">
        <f>IF(N334="sníž. přenesená",J334,0)</f>
        <v>0</v>
      </c>
      <c r="BI334" s="239">
        <f>IF(N334="nulová",J334,0)</f>
        <v>0</v>
      </c>
      <c r="BJ334" s="16" t="s">
        <v>33</v>
      </c>
      <c r="BK334" s="239">
        <f>ROUND(I334*H334,2)</f>
        <v>0</v>
      </c>
      <c r="BL334" s="16" t="s">
        <v>162</v>
      </c>
      <c r="BM334" s="238" t="s">
        <v>577</v>
      </c>
    </row>
    <row r="335" s="13" customFormat="1">
      <c r="A335" s="13"/>
      <c r="B335" s="240"/>
      <c r="C335" s="241"/>
      <c r="D335" s="242" t="s">
        <v>164</v>
      </c>
      <c r="E335" s="243" t="s">
        <v>1</v>
      </c>
      <c r="F335" s="244" t="s">
        <v>578</v>
      </c>
      <c r="G335" s="241"/>
      <c r="H335" s="245">
        <v>13.17</v>
      </c>
      <c r="I335" s="246"/>
      <c r="J335" s="241"/>
      <c r="K335" s="241"/>
      <c r="L335" s="247"/>
      <c r="M335" s="248"/>
      <c r="N335" s="249"/>
      <c r="O335" s="249"/>
      <c r="P335" s="249"/>
      <c r="Q335" s="249"/>
      <c r="R335" s="249"/>
      <c r="S335" s="249"/>
      <c r="T335" s="25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1" t="s">
        <v>164</v>
      </c>
      <c r="AU335" s="251" t="s">
        <v>85</v>
      </c>
      <c r="AV335" s="13" t="s">
        <v>85</v>
      </c>
      <c r="AW335" s="13" t="s">
        <v>31</v>
      </c>
      <c r="AX335" s="13" t="s">
        <v>33</v>
      </c>
      <c r="AY335" s="251" t="s">
        <v>156</v>
      </c>
    </row>
    <row r="336" s="13" customFormat="1">
      <c r="A336" s="13"/>
      <c r="B336" s="240"/>
      <c r="C336" s="241"/>
      <c r="D336" s="242" t="s">
        <v>164</v>
      </c>
      <c r="E336" s="241"/>
      <c r="F336" s="244" t="s">
        <v>579</v>
      </c>
      <c r="G336" s="241"/>
      <c r="H336" s="245">
        <v>13.565</v>
      </c>
      <c r="I336" s="246"/>
      <c r="J336" s="241"/>
      <c r="K336" s="241"/>
      <c r="L336" s="247"/>
      <c r="M336" s="248"/>
      <c r="N336" s="249"/>
      <c r="O336" s="249"/>
      <c r="P336" s="249"/>
      <c r="Q336" s="249"/>
      <c r="R336" s="249"/>
      <c r="S336" s="249"/>
      <c r="T336" s="250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1" t="s">
        <v>164</v>
      </c>
      <c r="AU336" s="251" t="s">
        <v>85</v>
      </c>
      <c r="AV336" s="13" t="s">
        <v>85</v>
      </c>
      <c r="AW336" s="13" t="s">
        <v>4</v>
      </c>
      <c r="AX336" s="13" t="s">
        <v>33</v>
      </c>
      <c r="AY336" s="251" t="s">
        <v>156</v>
      </c>
    </row>
    <row r="337" s="2" customFormat="1" ht="16.5" customHeight="1">
      <c r="A337" s="37"/>
      <c r="B337" s="38"/>
      <c r="C337" s="226" t="s">
        <v>580</v>
      </c>
      <c r="D337" s="226" t="s">
        <v>158</v>
      </c>
      <c r="E337" s="227" t="s">
        <v>581</v>
      </c>
      <c r="F337" s="228" t="s">
        <v>582</v>
      </c>
      <c r="G337" s="229" t="s">
        <v>161</v>
      </c>
      <c r="H337" s="230">
        <v>15.75</v>
      </c>
      <c r="I337" s="231"/>
      <c r="J337" s="232">
        <f>ROUND(I337*H337,2)</f>
        <v>0</v>
      </c>
      <c r="K337" s="233"/>
      <c r="L337" s="43"/>
      <c r="M337" s="234" t="s">
        <v>1</v>
      </c>
      <c r="N337" s="235" t="s">
        <v>42</v>
      </c>
      <c r="O337" s="90"/>
      <c r="P337" s="236">
        <f>O337*H337</f>
        <v>0</v>
      </c>
      <c r="Q337" s="236">
        <v>0</v>
      </c>
      <c r="R337" s="236">
        <f>Q337*H337</f>
        <v>0</v>
      </c>
      <c r="S337" s="236">
        <v>0</v>
      </c>
      <c r="T337" s="237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38" t="s">
        <v>162</v>
      </c>
      <c r="AT337" s="238" t="s">
        <v>158</v>
      </c>
      <c r="AU337" s="238" t="s">
        <v>85</v>
      </c>
      <c r="AY337" s="16" t="s">
        <v>156</v>
      </c>
      <c r="BE337" s="239">
        <f>IF(N337="základní",J337,0)</f>
        <v>0</v>
      </c>
      <c r="BF337" s="239">
        <f>IF(N337="snížená",J337,0)</f>
        <v>0</v>
      </c>
      <c r="BG337" s="239">
        <f>IF(N337="zákl. přenesená",J337,0)</f>
        <v>0</v>
      </c>
      <c r="BH337" s="239">
        <f>IF(N337="sníž. přenesená",J337,0)</f>
        <v>0</v>
      </c>
      <c r="BI337" s="239">
        <f>IF(N337="nulová",J337,0)</f>
        <v>0</v>
      </c>
      <c r="BJ337" s="16" t="s">
        <v>33</v>
      </c>
      <c r="BK337" s="239">
        <f>ROUND(I337*H337,2)</f>
        <v>0</v>
      </c>
      <c r="BL337" s="16" t="s">
        <v>162</v>
      </c>
      <c r="BM337" s="238" t="s">
        <v>583</v>
      </c>
    </row>
    <row r="338" s="13" customFormat="1">
      <c r="A338" s="13"/>
      <c r="B338" s="240"/>
      <c r="C338" s="241"/>
      <c r="D338" s="242" t="s">
        <v>164</v>
      </c>
      <c r="E338" s="243" t="s">
        <v>1</v>
      </c>
      <c r="F338" s="244" t="s">
        <v>584</v>
      </c>
      <c r="G338" s="241"/>
      <c r="H338" s="245">
        <v>15.75</v>
      </c>
      <c r="I338" s="246"/>
      <c r="J338" s="241"/>
      <c r="K338" s="241"/>
      <c r="L338" s="247"/>
      <c r="M338" s="248"/>
      <c r="N338" s="249"/>
      <c r="O338" s="249"/>
      <c r="P338" s="249"/>
      <c r="Q338" s="249"/>
      <c r="R338" s="249"/>
      <c r="S338" s="249"/>
      <c r="T338" s="25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1" t="s">
        <v>164</v>
      </c>
      <c r="AU338" s="251" t="s">
        <v>85</v>
      </c>
      <c r="AV338" s="13" t="s">
        <v>85</v>
      </c>
      <c r="AW338" s="13" t="s">
        <v>31</v>
      </c>
      <c r="AX338" s="13" t="s">
        <v>77</v>
      </c>
      <c r="AY338" s="251" t="s">
        <v>156</v>
      </c>
    </row>
    <row r="339" s="2" customFormat="1" ht="24.15" customHeight="1">
      <c r="A339" s="37"/>
      <c r="B339" s="38"/>
      <c r="C339" s="252" t="s">
        <v>585</v>
      </c>
      <c r="D339" s="252" t="s">
        <v>263</v>
      </c>
      <c r="E339" s="253" t="s">
        <v>586</v>
      </c>
      <c r="F339" s="254" t="s">
        <v>587</v>
      </c>
      <c r="G339" s="255" t="s">
        <v>161</v>
      </c>
      <c r="H339" s="256">
        <v>16.538</v>
      </c>
      <c r="I339" s="257"/>
      <c r="J339" s="258">
        <f>ROUND(I339*H339,2)</f>
        <v>0</v>
      </c>
      <c r="K339" s="259"/>
      <c r="L339" s="260"/>
      <c r="M339" s="261" t="s">
        <v>1</v>
      </c>
      <c r="N339" s="262" t="s">
        <v>42</v>
      </c>
      <c r="O339" s="90"/>
      <c r="P339" s="236">
        <f>O339*H339</f>
        <v>0</v>
      </c>
      <c r="Q339" s="236">
        <v>0.20999999999999999</v>
      </c>
      <c r="R339" s="236">
        <f>Q339*H339</f>
        <v>3.4729799999999997</v>
      </c>
      <c r="S339" s="236">
        <v>0</v>
      </c>
      <c r="T339" s="237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38" t="s">
        <v>200</v>
      </c>
      <c r="AT339" s="238" t="s">
        <v>263</v>
      </c>
      <c r="AU339" s="238" t="s">
        <v>85</v>
      </c>
      <c r="AY339" s="16" t="s">
        <v>156</v>
      </c>
      <c r="BE339" s="239">
        <f>IF(N339="základní",J339,0)</f>
        <v>0</v>
      </c>
      <c r="BF339" s="239">
        <f>IF(N339="snížená",J339,0)</f>
        <v>0</v>
      </c>
      <c r="BG339" s="239">
        <f>IF(N339="zákl. přenesená",J339,0)</f>
        <v>0</v>
      </c>
      <c r="BH339" s="239">
        <f>IF(N339="sníž. přenesená",J339,0)</f>
        <v>0</v>
      </c>
      <c r="BI339" s="239">
        <f>IF(N339="nulová",J339,0)</f>
        <v>0</v>
      </c>
      <c r="BJ339" s="16" t="s">
        <v>33</v>
      </c>
      <c r="BK339" s="239">
        <f>ROUND(I339*H339,2)</f>
        <v>0</v>
      </c>
      <c r="BL339" s="16" t="s">
        <v>162</v>
      </c>
      <c r="BM339" s="238" t="s">
        <v>588</v>
      </c>
    </row>
    <row r="340" s="13" customFormat="1">
      <c r="A340" s="13"/>
      <c r="B340" s="240"/>
      <c r="C340" s="241"/>
      <c r="D340" s="242" t="s">
        <v>164</v>
      </c>
      <c r="E340" s="243" t="s">
        <v>1</v>
      </c>
      <c r="F340" s="244" t="s">
        <v>589</v>
      </c>
      <c r="G340" s="241"/>
      <c r="H340" s="245">
        <v>15.75</v>
      </c>
      <c r="I340" s="246"/>
      <c r="J340" s="241"/>
      <c r="K340" s="241"/>
      <c r="L340" s="247"/>
      <c r="M340" s="248"/>
      <c r="N340" s="249"/>
      <c r="O340" s="249"/>
      <c r="P340" s="249"/>
      <c r="Q340" s="249"/>
      <c r="R340" s="249"/>
      <c r="S340" s="249"/>
      <c r="T340" s="250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1" t="s">
        <v>164</v>
      </c>
      <c r="AU340" s="251" t="s">
        <v>85</v>
      </c>
      <c r="AV340" s="13" t="s">
        <v>85</v>
      </c>
      <c r="AW340" s="13" t="s">
        <v>31</v>
      </c>
      <c r="AX340" s="13" t="s">
        <v>33</v>
      </c>
      <c r="AY340" s="251" t="s">
        <v>156</v>
      </c>
    </row>
    <row r="341" s="13" customFormat="1">
      <c r="A341" s="13"/>
      <c r="B341" s="240"/>
      <c r="C341" s="241"/>
      <c r="D341" s="242" t="s">
        <v>164</v>
      </c>
      <c r="E341" s="241"/>
      <c r="F341" s="244" t="s">
        <v>590</v>
      </c>
      <c r="G341" s="241"/>
      <c r="H341" s="245">
        <v>16.538</v>
      </c>
      <c r="I341" s="246"/>
      <c r="J341" s="241"/>
      <c r="K341" s="241"/>
      <c r="L341" s="247"/>
      <c r="M341" s="248"/>
      <c r="N341" s="249"/>
      <c r="O341" s="249"/>
      <c r="P341" s="249"/>
      <c r="Q341" s="249"/>
      <c r="R341" s="249"/>
      <c r="S341" s="249"/>
      <c r="T341" s="250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1" t="s">
        <v>164</v>
      </c>
      <c r="AU341" s="251" t="s">
        <v>85</v>
      </c>
      <c r="AV341" s="13" t="s">
        <v>85</v>
      </c>
      <c r="AW341" s="13" t="s">
        <v>4</v>
      </c>
      <c r="AX341" s="13" t="s">
        <v>33</v>
      </c>
      <c r="AY341" s="251" t="s">
        <v>156</v>
      </c>
    </row>
    <row r="342" s="12" customFormat="1" ht="22.8" customHeight="1">
      <c r="A342" s="12"/>
      <c r="B342" s="210"/>
      <c r="C342" s="211"/>
      <c r="D342" s="212" t="s">
        <v>76</v>
      </c>
      <c r="E342" s="224" t="s">
        <v>189</v>
      </c>
      <c r="F342" s="224" t="s">
        <v>591</v>
      </c>
      <c r="G342" s="211"/>
      <c r="H342" s="211"/>
      <c r="I342" s="214"/>
      <c r="J342" s="225">
        <f>BK342</f>
        <v>0</v>
      </c>
      <c r="K342" s="211"/>
      <c r="L342" s="216"/>
      <c r="M342" s="217"/>
      <c r="N342" s="218"/>
      <c r="O342" s="218"/>
      <c r="P342" s="219">
        <f>SUM(P343:P429)</f>
        <v>0</v>
      </c>
      <c r="Q342" s="218"/>
      <c r="R342" s="219">
        <f>SUM(R343:R429)</f>
        <v>40.314958589999996</v>
      </c>
      <c r="S342" s="218"/>
      <c r="T342" s="220">
        <f>SUM(T343:T429)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21" t="s">
        <v>33</v>
      </c>
      <c r="AT342" s="222" t="s">
        <v>76</v>
      </c>
      <c r="AU342" s="222" t="s">
        <v>33</v>
      </c>
      <c r="AY342" s="221" t="s">
        <v>156</v>
      </c>
      <c r="BK342" s="223">
        <f>SUM(BK343:BK429)</f>
        <v>0</v>
      </c>
    </row>
    <row r="343" s="2" customFormat="1" ht="21.75" customHeight="1">
      <c r="A343" s="37"/>
      <c r="B343" s="38"/>
      <c r="C343" s="226" t="s">
        <v>592</v>
      </c>
      <c r="D343" s="226" t="s">
        <v>158</v>
      </c>
      <c r="E343" s="227" t="s">
        <v>593</v>
      </c>
      <c r="F343" s="228" t="s">
        <v>594</v>
      </c>
      <c r="G343" s="229" t="s">
        <v>161</v>
      </c>
      <c r="H343" s="230">
        <v>40</v>
      </c>
      <c r="I343" s="231"/>
      <c r="J343" s="232">
        <f>ROUND(I343*H343,2)</f>
        <v>0</v>
      </c>
      <c r="K343" s="233"/>
      <c r="L343" s="43"/>
      <c r="M343" s="234" t="s">
        <v>1</v>
      </c>
      <c r="N343" s="235" t="s">
        <v>42</v>
      </c>
      <c r="O343" s="90"/>
      <c r="P343" s="236">
        <f>O343*H343</f>
        <v>0</v>
      </c>
      <c r="Q343" s="236">
        <v>0.0043800000000000002</v>
      </c>
      <c r="R343" s="236">
        <f>Q343*H343</f>
        <v>0.17520000000000002</v>
      </c>
      <c r="S343" s="236">
        <v>0</v>
      </c>
      <c r="T343" s="237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38" t="s">
        <v>162</v>
      </c>
      <c r="AT343" s="238" t="s">
        <v>158</v>
      </c>
      <c r="AU343" s="238" t="s">
        <v>85</v>
      </c>
      <c r="AY343" s="16" t="s">
        <v>156</v>
      </c>
      <c r="BE343" s="239">
        <f>IF(N343="základní",J343,0)</f>
        <v>0</v>
      </c>
      <c r="BF343" s="239">
        <f>IF(N343="snížená",J343,0)</f>
        <v>0</v>
      </c>
      <c r="BG343" s="239">
        <f>IF(N343="zákl. přenesená",J343,0)</f>
        <v>0</v>
      </c>
      <c r="BH343" s="239">
        <f>IF(N343="sníž. přenesená",J343,0)</f>
        <v>0</v>
      </c>
      <c r="BI343" s="239">
        <f>IF(N343="nulová",J343,0)</f>
        <v>0</v>
      </c>
      <c r="BJ343" s="16" t="s">
        <v>33</v>
      </c>
      <c r="BK343" s="239">
        <f>ROUND(I343*H343,2)</f>
        <v>0</v>
      </c>
      <c r="BL343" s="16" t="s">
        <v>162</v>
      </c>
      <c r="BM343" s="238" t="s">
        <v>595</v>
      </c>
    </row>
    <row r="344" s="13" customFormat="1">
      <c r="A344" s="13"/>
      <c r="B344" s="240"/>
      <c r="C344" s="241"/>
      <c r="D344" s="242" t="s">
        <v>164</v>
      </c>
      <c r="E344" s="243" t="s">
        <v>1</v>
      </c>
      <c r="F344" s="244" t="s">
        <v>596</v>
      </c>
      <c r="G344" s="241"/>
      <c r="H344" s="245">
        <v>40</v>
      </c>
      <c r="I344" s="246"/>
      <c r="J344" s="241"/>
      <c r="K344" s="241"/>
      <c r="L344" s="247"/>
      <c r="M344" s="248"/>
      <c r="N344" s="249"/>
      <c r="O344" s="249"/>
      <c r="P344" s="249"/>
      <c r="Q344" s="249"/>
      <c r="R344" s="249"/>
      <c r="S344" s="249"/>
      <c r="T344" s="25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1" t="s">
        <v>164</v>
      </c>
      <c r="AU344" s="251" t="s">
        <v>85</v>
      </c>
      <c r="AV344" s="13" t="s">
        <v>85</v>
      </c>
      <c r="AW344" s="13" t="s">
        <v>31</v>
      </c>
      <c r="AX344" s="13" t="s">
        <v>77</v>
      </c>
      <c r="AY344" s="251" t="s">
        <v>156</v>
      </c>
    </row>
    <row r="345" s="2" customFormat="1" ht="33" customHeight="1">
      <c r="A345" s="37"/>
      <c r="B345" s="38"/>
      <c r="C345" s="226" t="s">
        <v>597</v>
      </c>
      <c r="D345" s="226" t="s">
        <v>158</v>
      </c>
      <c r="E345" s="227" t="s">
        <v>598</v>
      </c>
      <c r="F345" s="228" t="s">
        <v>599</v>
      </c>
      <c r="G345" s="229" t="s">
        <v>161</v>
      </c>
      <c r="H345" s="230">
        <v>40</v>
      </c>
      <c r="I345" s="231"/>
      <c r="J345" s="232">
        <f>ROUND(I345*H345,2)</f>
        <v>0</v>
      </c>
      <c r="K345" s="233"/>
      <c r="L345" s="43"/>
      <c r="M345" s="234" t="s">
        <v>1</v>
      </c>
      <c r="N345" s="235" t="s">
        <v>42</v>
      </c>
      <c r="O345" s="90"/>
      <c r="P345" s="236">
        <f>O345*H345</f>
        <v>0</v>
      </c>
      <c r="Q345" s="236">
        <v>0.0065599999999999999</v>
      </c>
      <c r="R345" s="236">
        <f>Q345*H345</f>
        <v>0.26239999999999997</v>
      </c>
      <c r="S345" s="236">
        <v>0</v>
      </c>
      <c r="T345" s="237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38" t="s">
        <v>162</v>
      </c>
      <c r="AT345" s="238" t="s">
        <v>158</v>
      </c>
      <c r="AU345" s="238" t="s">
        <v>85</v>
      </c>
      <c r="AY345" s="16" t="s">
        <v>156</v>
      </c>
      <c r="BE345" s="239">
        <f>IF(N345="základní",J345,0)</f>
        <v>0</v>
      </c>
      <c r="BF345" s="239">
        <f>IF(N345="snížená",J345,0)</f>
        <v>0</v>
      </c>
      <c r="BG345" s="239">
        <f>IF(N345="zákl. přenesená",J345,0)</f>
        <v>0</v>
      </c>
      <c r="BH345" s="239">
        <f>IF(N345="sníž. přenesená",J345,0)</f>
        <v>0</v>
      </c>
      <c r="BI345" s="239">
        <f>IF(N345="nulová",J345,0)</f>
        <v>0</v>
      </c>
      <c r="BJ345" s="16" t="s">
        <v>33</v>
      </c>
      <c r="BK345" s="239">
        <f>ROUND(I345*H345,2)</f>
        <v>0</v>
      </c>
      <c r="BL345" s="16" t="s">
        <v>162</v>
      </c>
      <c r="BM345" s="238" t="s">
        <v>600</v>
      </c>
    </row>
    <row r="346" s="13" customFormat="1">
      <c r="A346" s="13"/>
      <c r="B346" s="240"/>
      <c r="C346" s="241"/>
      <c r="D346" s="242" t="s">
        <v>164</v>
      </c>
      <c r="E346" s="243" t="s">
        <v>1</v>
      </c>
      <c r="F346" s="244" t="s">
        <v>596</v>
      </c>
      <c r="G346" s="241"/>
      <c r="H346" s="245">
        <v>40</v>
      </c>
      <c r="I346" s="246"/>
      <c r="J346" s="241"/>
      <c r="K346" s="241"/>
      <c r="L346" s="247"/>
      <c r="M346" s="248"/>
      <c r="N346" s="249"/>
      <c r="O346" s="249"/>
      <c r="P346" s="249"/>
      <c r="Q346" s="249"/>
      <c r="R346" s="249"/>
      <c r="S346" s="249"/>
      <c r="T346" s="25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1" t="s">
        <v>164</v>
      </c>
      <c r="AU346" s="251" t="s">
        <v>85</v>
      </c>
      <c r="AV346" s="13" t="s">
        <v>85</v>
      </c>
      <c r="AW346" s="13" t="s">
        <v>31</v>
      </c>
      <c r="AX346" s="13" t="s">
        <v>77</v>
      </c>
      <c r="AY346" s="251" t="s">
        <v>156</v>
      </c>
    </row>
    <row r="347" s="2" customFormat="1" ht="21.75" customHeight="1">
      <c r="A347" s="37"/>
      <c r="B347" s="38"/>
      <c r="C347" s="226" t="s">
        <v>601</v>
      </c>
      <c r="D347" s="226" t="s">
        <v>158</v>
      </c>
      <c r="E347" s="227" t="s">
        <v>602</v>
      </c>
      <c r="F347" s="228" t="s">
        <v>603</v>
      </c>
      <c r="G347" s="229" t="s">
        <v>161</v>
      </c>
      <c r="H347" s="230">
        <v>35.505000000000003</v>
      </c>
      <c r="I347" s="231"/>
      <c r="J347" s="232">
        <f>ROUND(I347*H347,2)</f>
        <v>0</v>
      </c>
      <c r="K347" s="233"/>
      <c r="L347" s="43"/>
      <c r="M347" s="234" t="s">
        <v>1</v>
      </c>
      <c r="N347" s="235" t="s">
        <v>42</v>
      </c>
      <c r="O347" s="90"/>
      <c r="P347" s="236">
        <f>O347*H347</f>
        <v>0</v>
      </c>
      <c r="Q347" s="236">
        <v>0.0043800000000000002</v>
      </c>
      <c r="R347" s="236">
        <f>Q347*H347</f>
        <v>0.15551190000000001</v>
      </c>
      <c r="S347" s="236">
        <v>0</v>
      </c>
      <c r="T347" s="237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38" t="s">
        <v>162</v>
      </c>
      <c r="AT347" s="238" t="s">
        <v>158</v>
      </c>
      <c r="AU347" s="238" t="s">
        <v>85</v>
      </c>
      <c r="AY347" s="16" t="s">
        <v>156</v>
      </c>
      <c r="BE347" s="239">
        <f>IF(N347="základní",J347,0)</f>
        <v>0</v>
      </c>
      <c r="BF347" s="239">
        <f>IF(N347="snížená",J347,0)</f>
        <v>0</v>
      </c>
      <c r="BG347" s="239">
        <f>IF(N347="zákl. přenesená",J347,0)</f>
        <v>0</v>
      </c>
      <c r="BH347" s="239">
        <f>IF(N347="sníž. přenesená",J347,0)</f>
        <v>0</v>
      </c>
      <c r="BI347" s="239">
        <f>IF(N347="nulová",J347,0)</f>
        <v>0</v>
      </c>
      <c r="BJ347" s="16" t="s">
        <v>33</v>
      </c>
      <c r="BK347" s="239">
        <f>ROUND(I347*H347,2)</f>
        <v>0</v>
      </c>
      <c r="BL347" s="16" t="s">
        <v>162</v>
      </c>
      <c r="BM347" s="238" t="s">
        <v>604</v>
      </c>
    </row>
    <row r="348" s="13" customFormat="1">
      <c r="A348" s="13"/>
      <c r="B348" s="240"/>
      <c r="C348" s="241"/>
      <c r="D348" s="242" t="s">
        <v>164</v>
      </c>
      <c r="E348" s="243" t="s">
        <v>1</v>
      </c>
      <c r="F348" s="244" t="s">
        <v>605</v>
      </c>
      <c r="G348" s="241"/>
      <c r="H348" s="245">
        <v>35.505000000000003</v>
      </c>
      <c r="I348" s="246"/>
      <c r="J348" s="241"/>
      <c r="K348" s="241"/>
      <c r="L348" s="247"/>
      <c r="M348" s="248"/>
      <c r="N348" s="249"/>
      <c r="O348" s="249"/>
      <c r="P348" s="249"/>
      <c r="Q348" s="249"/>
      <c r="R348" s="249"/>
      <c r="S348" s="249"/>
      <c r="T348" s="25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1" t="s">
        <v>164</v>
      </c>
      <c r="AU348" s="251" t="s">
        <v>85</v>
      </c>
      <c r="AV348" s="13" t="s">
        <v>85</v>
      </c>
      <c r="AW348" s="13" t="s">
        <v>31</v>
      </c>
      <c r="AX348" s="13" t="s">
        <v>77</v>
      </c>
      <c r="AY348" s="251" t="s">
        <v>156</v>
      </c>
    </row>
    <row r="349" s="2" customFormat="1" ht="24.15" customHeight="1">
      <c r="A349" s="37"/>
      <c r="B349" s="38"/>
      <c r="C349" s="226" t="s">
        <v>606</v>
      </c>
      <c r="D349" s="226" t="s">
        <v>158</v>
      </c>
      <c r="E349" s="227" t="s">
        <v>607</v>
      </c>
      <c r="F349" s="228" t="s">
        <v>608</v>
      </c>
      <c r="G349" s="229" t="s">
        <v>161</v>
      </c>
      <c r="H349" s="230">
        <v>21.329999999999998</v>
      </c>
      <c r="I349" s="231"/>
      <c r="J349" s="232">
        <f>ROUND(I349*H349,2)</f>
        <v>0</v>
      </c>
      <c r="K349" s="233"/>
      <c r="L349" s="43"/>
      <c r="M349" s="234" t="s">
        <v>1</v>
      </c>
      <c r="N349" s="235" t="s">
        <v>42</v>
      </c>
      <c r="O349" s="90"/>
      <c r="P349" s="236">
        <f>O349*H349</f>
        <v>0</v>
      </c>
      <c r="Q349" s="236">
        <v>0.01575</v>
      </c>
      <c r="R349" s="236">
        <f>Q349*H349</f>
        <v>0.33594749999999995</v>
      </c>
      <c r="S349" s="236">
        <v>0</v>
      </c>
      <c r="T349" s="237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38" t="s">
        <v>162</v>
      </c>
      <c r="AT349" s="238" t="s">
        <v>158</v>
      </c>
      <c r="AU349" s="238" t="s">
        <v>85</v>
      </c>
      <c r="AY349" s="16" t="s">
        <v>156</v>
      </c>
      <c r="BE349" s="239">
        <f>IF(N349="základní",J349,0)</f>
        <v>0</v>
      </c>
      <c r="BF349" s="239">
        <f>IF(N349="snížená",J349,0)</f>
        <v>0</v>
      </c>
      <c r="BG349" s="239">
        <f>IF(N349="zákl. přenesená",J349,0)</f>
        <v>0</v>
      </c>
      <c r="BH349" s="239">
        <f>IF(N349="sníž. přenesená",J349,0)</f>
        <v>0</v>
      </c>
      <c r="BI349" s="239">
        <f>IF(N349="nulová",J349,0)</f>
        <v>0</v>
      </c>
      <c r="BJ349" s="16" t="s">
        <v>33</v>
      </c>
      <c r="BK349" s="239">
        <f>ROUND(I349*H349,2)</f>
        <v>0</v>
      </c>
      <c r="BL349" s="16" t="s">
        <v>162</v>
      </c>
      <c r="BM349" s="238" t="s">
        <v>609</v>
      </c>
    </row>
    <row r="350" s="13" customFormat="1">
      <c r="A350" s="13"/>
      <c r="B350" s="240"/>
      <c r="C350" s="241"/>
      <c r="D350" s="242" t="s">
        <v>164</v>
      </c>
      <c r="E350" s="243" t="s">
        <v>1</v>
      </c>
      <c r="F350" s="244" t="s">
        <v>610</v>
      </c>
      <c r="G350" s="241"/>
      <c r="H350" s="245">
        <v>21.329999999999998</v>
      </c>
      <c r="I350" s="246"/>
      <c r="J350" s="241"/>
      <c r="K350" s="241"/>
      <c r="L350" s="247"/>
      <c r="M350" s="248"/>
      <c r="N350" s="249"/>
      <c r="O350" s="249"/>
      <c r="P350" s="249"/>
      <c r="Q350" s="249"/>
      <c r="R350" s="249"/>
      <c r="S350" s="249"/>
      <c r="T350" s="25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1" t="s">
        <v>164</v>
      </c>
      <c r="AU350" s="251" t="s">
        <v>85</v>
      </c>
      <c r="AV350" s="13" t="s">
        <v>85</v>
      </c>
      <c r="AW350" s="13" t="s">
        <v>31</v>
      </c>
      <c r="AX350" s="13" t="s">
        <v>77</v>
      </c>
      <c r="AY350" s="251" t="s">
        <v>156</v>
      </c>
    </row>
    <row r="351" s="2" customFormat="1" ht="24.15" customHeight="1">
      <c r="A351" s="37"/>
      <c r="B351" s="38"/>
      <c r="C351" s="226" t="s">
        <v>611</v>
      </c>
      <c r="D351" s="226" t="s">
        <v>158</v>
      </c>
      <c r="E351" s="227" t="s">
        <v>612</v>
      </c>
      <c r="F351" s="228" t="s">
        <v>613</v>
      </c>
      <c r="G351" s="229" t="s">
        <v>161</v>
      </c>
      <c r="H351" s="230">
        <v>25.908999999999999</v>
      </c>
      <c r="I351" s="231"/>
      <c r="J351" s="232">
        <f>ROUND(I351*H351,2)</f>
        <v>0</v>
      </c>
      <c r="K351" s="233"/>
      <c r="L351" s="43"/>
      <c r="M351" s="234" t="s">
        <v>1</v>
      </c>
      <c r="N351" s="235" t="s">
        <v>42</v>
      </c>
      <c r="O351" s="90"/>
      <c r="P351" s="236">
        <f>O351*H351</f>
        <v>0</v>
      </c>
      <c r="Q351" s="236">
        <v>0.018380000000000001</v>
      </c>
      <c r="R351" s="236">
        <f>Q351*H351</f>
        <v>0.47620741999999999</v>
      </c>
      <c r="S351" s="236">
        <v>0</v>
      </c>
      <c r="T351" s="237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38" t="s">
        <v>162</v>
      </c>
      <c r="AT351" s="238" t="s">
        <v>158</v>
      </c>
      <c r="AU351" s="238" t="s">
        <v>85</v>
      </c>
      <c r="AY351" s="16" t="s">
        <v>156</v>
      </c>
      <c r="BE351" s="239">
        <f>IF(N351="základní",J351,0)</f>
        <v>0</v>
      </c>
      <c r="BF351" s="239">
        <f>IF(N351="snížená",J351,0)</f>
        <v>0</v>
      </c>
      <c r="BG351" s="239">
        <f>IF(N351="zákl. přenesená",J351,0)</f>
        <v>0</v>
      </c>
      <c r="BH351" s="239">
        <f>IF(N351="sníž. přenesená",J351,0)</f>
        <v>0</v>
      </c>
      <c r="BI351" s="239">
        <f>IF(N351="nulová",J351,0)</f>
        <v>0</v>
      </c>
      <c r="BJ351" s="16" t="s">
        <v>33</v>
      </c>
      <c r="BK351" s="239">
        <f>ROUND(I351*H351,2)</f>
        <v>0</v>
      </c>
      <c r="BL351" s="16" t="s">
        <v>162</v>
      </c>
      <c r="BM351" s="238" t="s">
        <v>614</v>
      </c>
    </row>
    <row r="352" s="13" customFormat="1">
      <c r="A352" s="13"/>
      <c r="B352" s="240"/>
      <c r="C352" s="241"/>
      <c r="D352" s="242" t="s">
        <v>164</v>
      </c>
      <c r="E352" s="243" t="s">
        <v>1</v>
      </c>
      <c r="F352" s="244" t="s">
        <v>615</v>
      </c>
      <c r="G352" s="241"/>
      <c r="H352" s="245">
        <v>25.908999999999999</v>
      </c>
      <c r="I352" s="246"/>
      <c r="J352" s="241"/>
      <c r="K352" s="241"/>
      <c r="L352" s="247"/>
      <c r="M352" s="248"/>
      <c r="N352" s="249"/>
      <c r="O352" s="249"/>
      <c r="P352" s="249"/>
      <c r="Q352" s="249"/>
      <c r="R352" s="249"/>
      <c r="S352" s="249"/>
      <c r="T352" s="25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1" t="s">
        <v>164</v>
      </c>
      <c r="AU352" s="251" t="s">
        <v>85</v>
      </c>
      <c r="AV352" s="13" t="s">
        <v>85</v>
      </c>
      <c r="AW352" s="13" t="s">
        <v>31</v>
      </c>
      <c r="AX352" s="13" t="s">
        <v>77</v>
      </c>
      <c r="AY352" s="251" t="s">
        <v>156</v>
      </c>
    </row>
    <row r="353" s="2" customFormat="1" ht="24.15" customHeight="1">
      <c r="A353" s="37"/>
      <c r="B353" s="38"/>
      <c r="C353" s="226" t="s">
        <v>616</v>
      </c>
      <c r="D353" s="226" t="s">
        <v>158</v>
      </c>
      <c r="E353" s="227" t="s">
        <v>617</v>
      </c>
      <c r="F353" s="228" t="s">
        <v>618</v>
      </c>
      <c r="G353" s="229" t="s">
        <v>161</v>
      </c>
      <c r="H353" s="230">
        <v>94.477999999999994</v>
      </c>
      <c r="I353" s="231"/>
      <c r="J353" s="232">
        <f>ROUND(I353*H353,2)</f>
        <v>0</v>
      </c>
      <c r="K353" s="233"/>
      <c r="L353" s="43"/>
      <c r="M353" s="234" t="s">
        <v>1</v>
      </c>
      <c r="N353" s="235" t="s">
        <v>42</v>
      </c>
      <c r="O353" s="90"/>
      <c r="P353" s="236">
        <f>O353*H353</f>
        <v>0</v>
      </c>
      <c r="Q353" s="236">
        <v>0.0079000000000000008</v>
      </c>
      <c r="R353" s="236">
        <f>Q353*H353</f>
        <v>0.74637620000000005</v>
      </c>
      <c r="S353" s="236">
        <v>0</v>
      </c>
      <c r="T353" s="237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38" t="s">
        <v>162</v>
      </c>
      <c r="AT353" s="238" t="s">
        <v>158</v>
      </c>
      <c r="AU353" s="238" t="s">
        <v>85</v>
      </c>
      <c r="AY353" s="16" t="s">
        <v>156</v>
      </c>
      <c r="BE353" s="239">
        <f>IF(N353="základní",J353,0)</f>
        <v>0</v>
      </c>
      <c r="BF353" s="239">
        <f>IF(N353="snížená",J353,0)</f>
        <v>0</v>
      </c>
      <c r="BG353" s="239">
        <f>IF(N353="zákl. přenesená",J353,0)</f>
        <v>0</v>
      </c>
      <c r="BH353" s="239">
        <f>IF(N353="sníž. přenesená",J353,0)</f>
        <v>0</v>
      </c>
      <c r="BI353" s="239">
        <f>IF(N353="nulová",J353,0)</f>
        <v>0</v>
      </c>
      <c r="BJ353" s="16" t="s">
        <v>33</v>
      </c>
      <c r="BK353" s="239">
        <f>ROUND(I353*H353,2)</f>
        <v>0</v>
      </c>
      <c r="BL353" s="16" t="s">
        <v>162</v>
      </c>
      <c r="BM353" s="238" t="s">
        <v>619</v>
      </c>
    </row>
    <row r="354" s="13" customFormat="1">
      <c r="A354" s="13"/>
      <c r="B354" s="240"/>
      <c r="C354" s="241"/>
      <c r="D354" s="242" t="s">
        <v>164</v>
      </c>
      <c r="E354" s="243" t="s">
        <v>1</v>
      </c>
      <c r="F354" s="244" t="s">
        <v>620</v>
      </c>
      <c r="G354" s="241"/>
      <c r="H354" s="245">
        <v>94.477999999999994</v>
      </c>
      <c r="I354" s="246"/>
      <c r="J354" s="241"/>
      <c r="K354" s="241"/>
      <c r="L354" s="247"/>
      <c r="M354" s="248"/>
      <c r="N354" s="249"/>
      <c r="O354" s="249"/>
      <c r="P354" s="249"/>
      <c r="Q354" s="249"/>
      <c r="R354" s="249"/>
      <c r="S354" s="249"/>
      <c r="T354" s="250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1" t="s">
        <v>164</v>
      </c>
      <c r="AU354" s="251" t="s">
        <v>85</v>
      </c>
      <c r="AV354" s="13" t="s">
        <v>85</v>
      </c>
      <c r="AW354" s="13" t="s">
        <v>31</v>
      </c>
      <c r="AX354" s="13" t="s">
        <v>77</v>
      </c>
      <c r="AY354" s="251" t="s">
        <v>156</v>
      </c>
    </row>
    <row r="355" s="2" customFormat="1" ht="24.15" customHeight="1">
      <c r="A355" s="37"/>
      <c r="B355" s="38"/>
      <c r="C355" s="226" t="s">
        <v>621</v>
      </c>
      <c r="D355" s="226" t="s">
        <v>158</v>
      </c>
      <c r="E355" s="227" t="s">
        <v>622</v>
      </c>
      <c r="F355" s="228" t="s">
        <v>623</v>
      </c>
      <c r="G355" s="229" t="s">
        <v>161</v>
      </c>
      <c r="H355" s="230">
        <v>20.984999999999999</v>
      </c>
      <c r="I355" s="231"/>
      <c r="J355" s="232">
        <f>ROUND(I355*H355,2)</f>
        <v>0</v>
      </c>
      <c r="K355" s="233"/>
      <c r="L355" s="43"/>
      <c r="M355" s="234" t="s">
        <v>1</v>
      </c>
      <c r="N355" s="235" t="s">
        <v>42</v>
      </c>
      <c r="O355" s="90"/>
      <c r="P355" s="236">
        <f>O355*H355</f>
        <v>0</v>
      </c>
      <c r="Q355" s="236">
        <v>0.0065599999999999999</v>
      </c>
      <c r="R355" s="236">
        <f>Q355*H355</f>
        <v>0.1376616</v>
      </c>
      <c r="S355" s="236">
        <v>0</v>
      </c>
      <c r="T355" s="237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38" t="s">
        <v>162</v>
      </c>
      <c r="AT355" s="238" t="s">
        <v>158</v>
      </c>
      <c r="AU355" s="238" t="s">
        <v>85</v>
      </c>
      <c r="AY355" s="16" t="s">
        <v>156</v>
      </c>
      <c r="BE355" s="239">
        <f>IF(N355="základní",J355,0)</f>
        <v>0</v>
      </c>
      <c r="BF355" s="239">
        <f>IF(N355="snížená",J355,0)</f>
        <v>0</v>
      </c>
      <c r="BG355" s="239">
        <f>IF(N355="zákl. přenesená",J355,0)</f>
        <v>0</v>
      </c>
      <c r="BH355" s="239">
        <f>IF(N355="sníž. přenesená",J355,0)</f>
        <v>0</v>
      </c>
      <c r="BI355" s="239">
        <f>IF(N355="nulová",J355,0)</f>
        <v>0</v>
      </c>
      <c r="BJ355" s="16" t="s">
        <v>33</v>
      </c>
      <c r="BK355" s="239">
        <f>ROUND(I355*H355,2)</f>
        <v>0</v>
      </c>
      <c r="BL355" s="16" t="s">
        <v>162</v>
      </c>
      <c r="BM355" s="238" t="s">
        <v>624</v>
      </c>
    </row>
    <row r="356" s="13" customFormat="1">
      <c r="A356" s="13"/>
      <c r="B356" s="240"/>
      <c r="C356" s="241"/>
      <c r="D356" s="242" t="s">
        <v>164</v>
      </c>
      <c r="E356" s="243" t="s">
        <v>1</v>
      </c>
      <c r="F356" s="244" t="s">
        <v>625</v>
      </c>
      <c r="G356" s="241"/>
      <c r="H356" s="245">
        <v>31.285</v>
      </c>
      <c r="I356" s="246"/>
      <c r="J356" s="241"/>
      <c r="K356" s="241"/>
      <c r="L356" s="247"/>
      <c r="M356" s="248"/>
      <c r="N356" s="249"/>
      <c r="O356" s="249"/>
      <c r="P356" s="249"/>
      <c r="Q356" s="249"/>
      <c r="R356" s="249"/>
      <c r="S356" s="249"/>
      <c r="T356" s="25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1" t="s">
        <v>164</v>
      </c>
      <c r="AU356" s="251" t="s">
        <v>85</v>
      </c>
      <c r="AV356" s="13" t="s">
        <v>85</v>
      </c>
      <c r="AW356" s="13" t="s">
        <v>31</v>
      </c>
      <c r="AX356" s="13" t="s">
        <v>77</v>
      </c>
      <c r="AY356" s="251" t="s">
        <v>156</v>
      </c>
    </row>
    <row r="357" s="13" customFormat="1">
      <c r="A357" s="13"/>
      <c r="B357" s="240"/>
      <c r="C357" s="241"/>
      <c r="D357" s="242" t="s">
        <v>164</v>
      </c>
      <c r="E357" s="243" t="s">
        <v>1</v>
      </c>
      <c r="F357" s="244" t="s">
        <v>626</v>
      </c>
      <c r="G357" s="241"/>
      <c r="H357" s="245">
        <v>-10.300000000000001</v>
      </c>
      <c r="I357" s="246"/>
      <c r="J357" s="241"/>
      <c r="K357" s="241"/>
      <c r="L357" s="247"/>
      <c r="M357" s="248"/>
      <c r="N357" s="249"/>
      <c r="O357" s="249"/>
      <c r="P357" s="249"/>
      <c r="Q357" s="249"/>
      <c r="R357" s="249"/>
      <c r="S357" s="249"/>
      <c r="T357" s="250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1" t="s">
        <v>164</v>
      </c>
      <c r="AU357" s="251" t="s">
        <v>85</v>
      </c>
      <c r="AV357" s="13" t="s">
        <v>85</v>
      </c>
      <c r="AW357" s="13" t="s">
        <v>31</v>
      </c>
      <c r="AX357" s="13" t="s">
        <v>77</v>
      </c>
      <c r="AY357" s="251" t="s">
        <v>156</v>
      </c>
    </row>
    <row r="358" s="2" customFormat="1" ht="24.15" customHeight="1">
      <c r="A358" s="37"/>
      <c r="B358" s="38"/>
      <c r="C358" s="226" t="s">
        <v>627</v>
      </c>
      <c r="D358" s="226" t="s">
        <v>158</v>
      </c>
      <c r="E358" s="227" t="s">
        <v>628</v>
      </c>
      <c r="F358" s="228" t="s">
        <v>629</v>
      </c>
      <c r="G358" s="229" t="s">
        <v>161</v>
      </c>
      <c r="H358" s="230">
        <v>1.26</v>
      </c>
      <c r="I358" s="231"/>
      <c r="J358" s="232">
        <f>ROUND(I358*H358,2)</f>
        <v>0</v>
      </c>
      <c r="K358" s="233"/>
      <c r="L358" s="43"/>
      <c r="M358" s="234" t="s">
        <v>1</v>
      </c>
      <c r="N358" s="235" t="s">
        <v>42</v>
      </c>
      <c r="O358" s="90"/>
      <c r="P358" s="236">
        <f>O358*H358</f>
        <v>0</v>
      </c>
      <c r="Q358" s="236">
        <v>0.041200000000000001</v>
      </c>
      <c r="R358" s="236">
        <f>Q358*H358</f>
        <v>0.051912</v>
      </c>
      <c r="S358" s="236">
        <v>0</v>
      </c>
      <c r="T358" s="237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38" t="s">
        <v>162</v>
      </c>
      <c r="AT358" s="238" t="s">
        <v>158</v>
      </c>
      <c r="AU358" s="238" t="s">
        <v>85</v>
      </c>
      <c r="AY358" s="16" t="s">
        <v>156</v>
      </c>
      <c r="BE358" s="239">
        <f>IF(N358="základní",J358,0)</f>
        <v>0</v>
      </c>
      <c r="BF358" s="239">
        <f>IF(N358="snížená",J358,0)</f>
        <v>0</v>
      </c>
      <c r="BG358" s="239">
        <f>IF(N358="zákl. přenesená",J358,0)</f>
        <v>0</v>
      </c>
      <c r="BH358" s="239">
        <f>IF(N358="sníž. přenesená",J358,0)</f>
        <v>0</v>
      </c>
      <c r="BI358" s="239">
        <f>IF(N358="nulová",J358,0)</f>
        <v>0</v>
      </c>
      <c r="BJ358" s="16" t="s">
        <v>33</v>
      </c>
      <c r="BK358" s="239">
        <f>ROUND(I358*H358,2)</f>
        <v>0</v>
      </c>
      <c r="BL358" s="16" t="s">
        <v>162</v>
      </c>
      <c r="BM358" s="238" t="s">
        <v>630</v>
      </c>
    </row>
    <row r="359" s="13" customFormat="1">
      <c r="A359" s="13"/>
      <c r="B359" s="240"/>
      <c r="C359" s="241"/>
      <c r="D359" s="242" t="s">
        <v>164</v>
      </c>
      <c r="E359" s="243" t="s">
        <v>1</v>
      </c>
      <c r="F359" s="244" t="s">
        <v>631</v>
      </c>
      <c r="G359" s="241"/>
      <c r="H359" s="245">
        <v>1.26</v>
      </c>
      <c r="I359" s="246"/>
      <c r="J359" s="241"/>
      <c r="K359" s="241"/>
      <c r="L359" s="247"/>
      <c r="M359" s="248"/>
      <c r="N359" s="249"/>
      <c r="O359" s="249"/>
      <c r="P359" s="249"/>
      <c r="Q359" s="249"/>
      <c r="R359" s="249"/>
      <c r="S359" s="249"/>
      <c r="T359" s="25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1" t="s">
        <v>164</v>
      </c>
      <c r="AU359" s="251" t="s">
        <v>85</v>
      </c>
      <c r="AV359" s="13" t="s">
        <v>85</v>
      </c>
      <c r="AW359" s="13" t="s">
        <v>31</v>
      </c>
      <c r="AX359" s="13" t="s">
        <v>77</v>
      </c>
      <c r="AY359" s="251" t="s">
        <v>156</v>
      </c>
    </row>
    <row r="360" s="2" customFormat="1" ht="24.15" customHeight="1">
      <c r="A360" s="37"/>
      <c r="B360" s="38"/>
      <c r="C360" s="226" t="s">
        <v>632</v>
      </c>
      <c r="D360" s="226" t="s">
        <v>158</v>
      </c>
      <c r="E360" s="227" t="s">
        <v>633</v>
      </c>
      <c r="F360" s="228" t="s">
        <v>634</v>
      </c>
      <c r="G360" s="229" t="s">
        <v>161</v>
      </c>
      <c r="H360" s="230">
        <v>1.0049999999999999</v>
      </c>
      <c r="I360" s="231"/>
      <c r="J360" s="232">
        <f>ROUND(I360*H360,2)</f>
        <v>0</v>
      </c>
      <c r="K360" s="233"/>
      <c r="L360" s="43"/>
      <c r="M360" s="234" t="s">
        <v>1</v>
      </c>
      <c r="N360" s="235" t="s">
        <v>42</v>
      </c>
      <c r="O360" s="90"/>
      <c r="P360" s="236">
        <f>O360*H360</f>
        <v>0</v>
      </c>
      <c r="Q360" s="236">
        <v>0.034680000000000002</v>
      </c>
      <c r="R360" s="236">
        <f>Q360*H360</f>
        <v>0.0348534</v>
      </c>
      <c r="S360" s="236">
        <v>0</v>
      </c>
      <c r="T360" s="237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38" t="s">
        <v>162</v>
      </c>
      <c r="AT360" s="238" t="s">
        <v>158</v>
      </c>
      <c r="AU360" s="238" t="s">
        <v>85</v>
      </c>
      <c r="AY360" s="16" t="s">
        <v>156</v>
      </c>
      <c r="BE360" s="239">
        <f>IF(N360="základní",J360,0)</f>
        <v>0</v>
      </c>
      <c r="BF360" s="239">
        <f>IF(N360="snížená",J360,0)</f>
        <v>0</v>
      </c>
      <c r="BG360" s="239">
        <f>IF(N360="zákl. přenesená",J360,0)</f>
        <v>0</v>
      </c>
      <c r="BH360" s="239">
        <f>IF(N360="sníž. přenesená",J360,0)</f>
        <v>0</v>
      </c>
      <c r="BI360" s="239">
        <f>IF(N360="nulová",J360,0)</f>
        <v>0</v>
      </c>
      <c r="BJ360" s="16" t="s">
        <v>33</v>
      </c>
      <c r="BK360" s="239">
        <f>ROUND(I360*H360,2)</f>
        <v>0</v>
      </c>
      <c r="BL360" s="16" t="s">
        <v>162</v>
      </c>
      <c r="BM360" s="238" t="s">
        <v>635</v>
      </c>
    </row>
    <row r="361" s="13" customFormat="1">
      <c r="A361" s="13"/>
      <c r="B361" s="240"/>
      <c r="C361" s="241"/>
      <c r="D361" s="242" t="s">
        <v>164</v>
      </c>
      <c r="E361" s="243" t="s">
        <v>1</v>
      </c>
      <c r="F361" s="244" t="s">
        <v>636</v>
      </c>
      <c r="G361" s="241"/>
      <c r="H361" s="245">
        <v>1.0049999999999999</v>
      </c>
      <c r="I361" s="246"/>
      <c r="J361" s="241"/>
      <c r="K361" s="241"/>
      <c r="L361" s="247"/>
      <c r="M361" s="248"/>
      <c r="N361" s="249"/>
      <c r="O361" s="249"/>
      <c r="P361" s="249"/>
      <c r="Q361" s="249"/>
      <c r="R361" s="249"/>
      <c r="S361" s="249"/>
      <c r="T361" s="25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1" t="s">
        <v>164</v>
      </c>
      <c r="AU361" s="251" t="s">
        <v>85</v>
      </c>
      <c r="AV361" s="13" t="s">
        <v>85</v>
      </c>
      <c r="AW361" s="13" t="s">
        <v>31</v>
      </c>
      <c r="AX361" s="13" t="s">
        <v>77</v>
      </c>
      <c r="AY361" s="251" t="s">
        <v>156</v>
      </c>
    </row>
    <row r="362" s="2" customFormat="1" ht="24.15" customHeight="1">
      <c r="A362" s="37"/>
      <c r="B362" s="38"/>
      <c r="C362" s="226" t="s">
        <v>637</v>
      </c>
      <c r="D362" s="226" t="s">
        <v>158</v>
      </c>
      <c r="E362" s="227" t="s">
        <v>638</v>
      </c>
      <c r="F362" s="228" t="s">
        <v>639</v>
      </c>
      <c r="G362" s="229" t="s">
        <v>161</v>
      </c>
      <c r="H362" s="230">
        <v>10.98</v>
      </c>
      <c r="I362" s="231"/>
      <c r="J362" s="232">
        <f>ROUND(I362*H362,2)</f>
        <v>0</v>
      </c>
      <c r="K362" s="233"/>
      <c r="L362" s="43"/>
      <c r="M362" s="234" t="s">
        <v>1</v>
      </c>
      <c r="N362" s="235" t="s">
        <v>42</v>
      </c>
      <c r="O362" s="90"/>
      <c r="P362" s="236">
        <f>O362*H362</f>
        <v>0</v>
      </c>
      <c r="Q362" s="236">
        <v>0.00084999999999999995</v>
      </c>
      <c r="R362" s="236">
        <f>Q362*H362</f>
        <v>0.0093329999999999993</v>
      </c>
      <c r="S362" s="236">
        <v>0</v>
      </c>
      <c r="T362" s="237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38" t="s">
        <v>162</v>
      </c>
      <c r="AT362" s="238" t="s">
        <v>158</v>
      </c>
      <c r="AU362" s="238" t="s">
        <v>85</v>
      </c>
      <c r="AY362" s="16" t="s">
        <v>156</v>
      </c>
      <c r="BE362" s="239">
        <f>IF(N362="základní",J362,0)</f>
        <v>0</v>
      </c>
      <c r="BF362" s="239">
        <f>IF(N362="snížená",J362,0)</f>
        <v>0</v>
      </c>
      <c r="BG362" s="239">
        <f>IF(N362="zákl. přenesená",J362,0)</f>
        <v>0</v>
      </c>
      <c r="BH362" s="239">
        <f>IF(N362="sníž. přenesená",J362,0)</f>
        <v>0</v>
      </c>
      <c r="BI362" s="239">
        <f>IF(N362="nulová",J362,0)</f>
        <v>0</v>
      </c>
      <c r="BJ362" s="16" t="s">
        <v>33</v>
      </c>
      <c r="BK362" s="239">
        <f>ROUND(I362*H362,2)</f>
        <v>0</v>
      </c>
      <c r="BL362" s="16" t="s">
        <v>162</v>
      </c>
      <c r="BM362" s="238" t="s">
        <v>640</v>
      </c>
    </row>
    <row r="363" s="13" customFormat="1">
      <c r="A363" s="13"/>
      <c r="B363" s="240"/>
      <c r="C363" s="241"/>
      <c r="D363" s="242" t="s">
        <v>164</v>
      </c>
      <c r="E363" s="243" t="s">
        <v>1</v>
      </c>
      <c r="F363" s="244" t="s">
        <v>641</v>
      </c>
      <c r="G363" s="241"/>
      <c r="H363" s="245">
        <v>10.98</v>
      </c>
      <c r="I363" s="246"/>
      <c r="J363" s="241"/>
      <c r="K363" s="241"/>
      <c r="L363" s="247"/>
      <c r="M363" s="248"/>
      <c r="N363" s="249"/>
      <c r="O363" s="249"/>
      <c r="P363" s="249"/>
      <c r="Q363" s="249"/>
      <c r="R363" s="249"/>
      <c r="S363" s="249"/>
      <c r="T363" s="25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1" t="s">
        <v>164</v>
      </c>
      <c r="AU363" s="251" t="s">
        <v>85</v>
      </c>
      <c r="AV363" s="13" t="s">
        <v>85</v>
      </c>
      <c r="AW363" s="13" t="s">
        <v>31</v>
      </c>
      <c r="AX363" s="13" t="s">
        <v>77</v>
      </c>
      <c r="AY363" s="251" t="s">
        <v>156</v>
      </c>
    </row>
    <row r="364" s="2" customFormat="1" ht="24.15" customHeight="1">
      <c r="A364" s="37"/>
      <c r="B364" s="38"/>
      <c r="C364" s="226" t="s">
        <v>642</v>
      </c>
      <c r="D364" s="226" t="s">
        <v>158</v>
      </c>
      <c r="E364" s="227" t="s">
        <v>643</v>
      </c>
      <c r="F364" s="228" t="s">
        <v>644</v>
      </c>
      <c r="G364" s="229" t="s">
        <v>276</v>
      </c>
      <c r="H364" s="230">
        <v>6.7000000000000002</v>
      </c>
      <c r="I364" s="231"/>
      <c r="J364" s="232">
        <f>ROUND(I364*H364,2)</f>
        <v>0</v>
      </c>
      <c r="K364" s="233"/>
      <c r="L364" s="43"/>
      <c r="M364" s="234" t="s">
        <v>1</v>
      </c>
      <c r="N364" s="235" t="s">
        <v>42</v>
      </c>
      <c r="O364" s="90"/>
      <c r="P364" s="236">
        <f>O364*H364</f>
        <v>0</v>
      </c>
      <c r="Q364" s="236">
        <v>0.0015</v>
      </c>
      <c r="R364" s="236">
        <f>Q364*H364</f>
        <v>0.01005</v>
      </c>
      <c r="S364" s="236">
        <v>0</v>
      </c>
      <c r="T364" s="237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38" t="s">
        <v>162</v>
      </c>
      <c r="AT364" s="238" t="s">
        <v>158</v>
      </c>
      <c r="AU364" s="238" t="s">
        <v>85</v>
      </c>
      <c r="AY364" s="16" t="s">
        <v>156</v>
      </c>
      <c r="BE364" s="239">
        <f>IF(N364="základní",J364,0)</f>
        <v>0</v>
      </c>
      <c r="BF364" s="239">
        <f>IF(N364="snížená",J364,0)</f>
        <v>0</v>
      </c>
      <c r="BG364" s="239">
        <f>IF(N364="zákl. přenesená",J364,0)</f>
        <v>0</v>
      </c>
      <c r="BH364" s="239">
        <f>IF(N364="sníž. přenesená",J364,0)</f>
        <v>0</v>
      </c>
      <c r="BI364" s="239">
        <f>IF(N364="nulová",J364,0)</f>
        <v>0</v>
      </c>
      <c r="BJ364" s="16" t="s">
        <v>33</v>
      </c>
      <c r="BK364" s="239">
        <f>ROUND(I364*H364,2)</f>
        <v>0</v>
      </c>
      <c r="BL364" s="16" t="s">
        <v>162</v>
      </c>
      <c r="BM364" s="238" t="s">
        <v>645</v>
      </c>
    </row>
    <row r="365" s="13" customFormat="1">
      <c r="A365" s="13"/>
      <c r="B365" s="240"/>
      <c r="C365" s="241"/>
      <c r="D365" s="242" t="s">
        <v>164</v>
      </c>
      <c r="E365" s="243" t="s">
        <v>1</v>
      </c>
      <c r="F365" s="244" t="s">
        <v>646</v>
      </c>
      <c r="G365" s="241"/>
      <c r="H365" s="245">
        <v>6.7000000000000002</v>
      </c>
      <c r="I365" s="246"/>
      <c r="J365" s="241"/>
      <c r="K365" s="241"/>
      <c r="L365" s="247"/>
      <c r="M365" s="248"/>
      <c r="N365" s="249"/>
      <c r="O365" s="249"/>
      <c r="P365" s="249"/>
      <c r="Q365" s="249"/>
      <c r="R365" s="249"/>
      <c r="S365" s="249"/>
      <c r="T365" s="25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1" t="s">
        <v>164</v>
      </c>
      <c r="AU365" s="251" t="s">
        <v>85</v>
      </c>
      <c r="AV365" s="13" t="s">
        <v>85</v>
      </c>
      <c r="AW365" s="13" t="s">
        <v>31</v>
      </c>
      <c r="AX365" s="13" t="s">
        <v>77</v>
      </c>
      <c r="AY365" s="251" t="s">
        <v>156</v>
      </c>
    </row>
    <row r="366" s="2" customFormat="1" ht="24.15" customHeight="1">
      <c r="A366" s="37"/>
      <c r="B366" s="38"/>
      <c r="C366" s="226" t="s">
        <v>647</v>
      </c>
      <c r="D366" s="226" t="s">
        <v>158</v>
      </c>
      <c r="E366" s="227" t="s">
        <v>648</v>
      </c>
      <c r="F366" s="228" t="s">
        <v>649</v>
      </c>
      <c r="G366" s="229" t="s">
        <v>161</v>
      </c>
      <c r="H366" s="230">
        <v>20.045999999999999</v>
      </c>
      <c r="I366" s="231"/>
      <c r="J366" s="232">
        <f>ROUND(I366*H366,2)</f>
        <v>0</v>
      </c>
      <c r="K366" s="233"/>
      <c r="L366" s="43"/>
      <c r="M366" s="234" t="s">
        <v>1</v>
      </c>
      <c r="N366" s="235" t="s">
        <v>42</v>
      </c>
      <c r="O366" s="90"/>
      <c r="P366" s="236">
        <f>O366*H366</f>
        <v>0</v>
      </c>
      <c r="Q366" s="236">
        <v>0.00020000000000000001</v>
      </c>
      <c r="R366" s="236">
        <f>Q366*H366</f>
        <v>0.0040092000000000001</v>
      </c>
      <c r="S366" s="236">
        <v>0</v>
      </c>
      <c r="T366" s="237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38" t="s">
        <v>162</v>
      </c>
      <c r="AT366" s="238" t="s">
        <v>158</v>
      </c>
      <c r="AU366" s="238" t="s">
        <v>85</v>
      </c>
      <c r="AY366" s="16" t="s">
        <v>156</v>
      </c>
      <c r="BE366" s="239">
        <f>IF(N366="základní",J366,0)</f>
        <v>0</v>
      </c>
      <c r="BF366" s="239">
        <f>IF(N366="snížená",J366,0)</f>
        <v>0</v>
      </c>
      <c r="BG366" s="239">
        <f>IF(N366="zákl. přenesená",J366,0)</f>
        <v>0</v>
      </c>
      <c r="BH366" s="239">
        <f>IF(N366="sníž. přenesená",J366,0)</f>
        <v>0</v>
      </c>
      <c r="BI366" s="239">
        <f>IF(N366="nulová",J366,0)</f>
        <v>0</v>
      </c>
      <c r="BJ366" s="16" t="s">
        <v>33</v>
      </c>
      <c r="BK366" s="239">
        <f>ROUND(I366*H366,2)</f>
        <v>0</v>
      </c>
      <c r="BL366" s="16" t="s">
        <v>162</v>
      </c>
      <c r="BM366" s="238" t="s">
        <v>650</v>
      </c>
    </row>
    <row r="367" s="13" customFormat="1">
      <c r="A367" s="13"/>
      <c r="B367" s="240"/>
      <c r="C367" s="241"/>
      <c r="D367" s="242" t="s">
        <v>164</v>
      </c>
      <c r="E367" s="243" t="s">
        <v>1</v>
      </c>
      <c r="F367" s="244" t="s">
        <v>651</v>
      </c>
      <c r="G367" s="241"/>
      <c r="H367" s="245">
        <v>20.045999999999999</v>
      </c>
      <c r="I367" s="246"/>
      <c r="J367" s="241"/>
      <c r="K367" s="241"/>
      <c r="L367" s="247"/>
      <c r="M367" s="248"/>
      <c r="N367" s="249"/>
      <c r="O367" s="249"/>
      <c r="P367" s="249"/>
      <c r="Q367" s="249"/>
      <c r="R367" s="249"/>
      <c r="S367" s="249"/>
      <c r="T367" s="25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1" t="s">
        <v>164</v>
      </c>
      <c r="AU367" s="251" t="s">
        <v>85</v>
      </c>
      <c r="AV367" s="13" t="s">
        <v>85</v>
      </c>
      <c r="AW367" s="13" t="s">
        <v>31</v>
      </c>
      <c r="AX367" s="13" t="s">
        <v>77</v>
      </c>
      <c r="AY367" s="251" t="s">
        <v>156</v>
      </c>
    </row>
    <row r="368" s="2" customFormat="1" ht="44.25" customHeight="1">
      <c r="A368" s="37"/>
      <c r="B368" s="38"/>
      <c r="C368" s="226" t="s">
        <v>652</v>
      </c>
      <c r="D368" s="226" t="s">
        <v>158</v>
      </c>
      <c r="E368" s="227" t="s">
        <v>653</v>
      </c>
      <c r="F368" s="228" t="s">
        <v>654</v>
      </c>
      <c r="G368" s="229" t="s">
        <v>161</v>
      </c>
      <c r="H368" s="230">
        <v>20.045999999999999</v>
      </c>
      <c r="I368" s="231"/>
      <c r="J368" s="232">
        <f>ROUND(I368*H368,2)</f>
        <v>0</v>
      </c>
      <c r="K368" s="233"/>
      <c r="L368" s="43"/>
      <c r="M368" s="234" t="s">
        <v>1</v>
      </c>
      <c r="N368" s="235" t="s">
        <v>42</v>
      </c>
      <c r="O368" s="90"/>
      <c r="P368" s="236">
        <f>O368*H368</f>
        <v>0</v>
      </c>
      <c r="Q368" s="236">
        <v>0.0083899999999999999</v>
      </c>
      <c r="R368" s="236">
        <f>Q368*H368</f>
        <v>0.16818594000000001</v>
      </c>
      <c r="S368" s="236">
        <v>0</v>
      </c>
      <c r="T368" s="237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38" t="s">
        <v>162</v>
      </c>
      <c r="AT368" s="238" t="s">
        <v>158</v>
      </c>
      <c r="AU368" s="238" t="s">
        <v>85</v>
      </c>
      <c r="AY368" s="16" t="s">
        <v>156</v>
      </c>
      <c r="BE368" s="239">
        <f>IF(N368="základní",J368,0)</f>
        <v>0</v>
      </c>
      <c r="BF368" s="239">
        <f>IF(N368="snížená",J368,0)</f>
        <v>0</v>
      </c>
      <c r="BG368" s="239">
        <f>IF(N368="zákl. přenesená",J368,0)</f>
        <v>0</v>
      </c>
      <c r="BH368" s="239">
        <f>IF(N368="sníž. přenesená",J368,0)</f>
        <v>0</v>
      </c>
      <c r="BI368" s="239">
        <f>IF(N368="nulová",J368,0)</f>
        <v>0</v>
      </c>
      <c r="BJ368" s="16" t="s">
        <v>33</v>
      </c>
      <c r="BK368" s="239">
        <f>ROUND(I368*H368,2)</f>
        <v>0</v>
      </c>
      <c r="BL368" s="16" t="s">
        <v>162</v>
      </c>
      <c r="BM368" s="238" t="s">
        <v>655</v>
      </c>
    </row>
    <row r="369" s="13" customFormat="1">
      <c r="A369" s="13"/>
      <c r="B369" s="240"/>
      <c r="C369" s="241"/>
      <c r="D369" s="242" t="s">
        <v>164</v>
      </c>
      <c r="E369" s="243" t="s">
        <v>1</v>
      </c>
      <c r="F369" s="244" t="s">
        <v>651</v>
      </c>
      <c r="G369" s="241"/>
      <c r="H369" s="245">
        <v>20.045999999999999</v>
      </c>
      <c r="I369" s="246"/>
      <c r="J369" s="241"/>
      <c r="K369" s="241"/>
      <c r="L369" s="247"/>
      <c r="M369" s="248"/>
      <c r="N369" s="249"/>
      <c r="O369" s="249"/>
      <c r="P369" s="249"/>
      <c r="Q369" s="249"/>
      <c r="R369" s="249"/>
      <c r="S369" s="249"/>
      <c r="T369" s="25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1" t="s">
        <v>164</v>
      </c>
      <c r="AU369" s="251" t="s">
        <v>85</v>
      </c>
      <c r="AV369" s="13" t="s">
        <v>85</v>
      </c>
      <c r="AW369" s="13" t="s">
        <v>31</v>
      </c>
      <c r="AX369" s="13" t="s">
        <v>77</v>
      </c>
      <c r="AY369" s="251" t="s">
        <v>156</v>
      </c>
    </row>
    <row r="370" s="2" customFormat="1" ht="16.5" customHeight="1">
      <c r="A370" s="37"/>
      <c r="B370" s="38"/>
      <c r="C370" s="252" t="s">
        <v>656</v>
      </c>
      <c r="D370" s="252" t="s">
        <v>263</v>
      </c>
      <c r="E370" s="253" t="s">
        <v>657</v>
      </c>
      <c r="F370" s="254" t="s">
        <v>658</v>
      </c>
      <c r="G370" s="255" t="s">
        <v>161</v>
      </c>
      <c r="H370" s="256">
        <v>21.047000000000001</v>
      </c>
      <c r="I370" s="257"/>
      <c r="J370" s="258">
        <f>ROUND(I370*H370,2)</f>
        <v>0</v>
      </c>
      <c r="K370" s="259"/>
      <c r="L370" s="260"/>
      <c r="M370" s="261" t="s">
        <v>1</v>
      </c>
      <c r="N370" s="262" t="s">
        <v>42</v>
      </c>
      <c r="O370" s="90"/>
      <c r="P370" s="236">
        <f>O370*H370</f>
        <v>0</v>
      </c>
      <c r="Q370" s="236">
        <v>0.00115</v>
      </c>
      <c r="R370" s="236">
        <f>Q370*H370</f>
        <v>0.024204050000000001</v>
      </c>
      <c r="S370" s="236">
        <v>0</v>
      </c>
      <c r="T370" s="237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38" t="s">
        <v>200</v>
      </c>
      <c r="AT370" s="238" t="s">
        <v>263</v>
      </c>
      <c r="AU370" s="238" t="s">
        <v>85</v>
      </c>
      <c r="AY370" s="16" t="s">
        <v>156</v>
      </c>
      <c r="BE370" s="239">
        <f>IF(N370="základní",J370,0)</f>
        <v>0</v>
      </c>
      <c r="BF370" s="239">
        <f>IF(N370="snížená",J370,0)</f>
        <v>0</v>
      </c>
      <c r="BG370" s="239">
        <f>IF(N370="zákl. přenesená",J370,0)</f>
        <v>0</v>
      </c>
      <c r="BH370" s="239">
        <f>IF(N370="sníž. přenesená",J370,0)</f>
        <v>0</v>
      </c>
      <c r="BI370" s="239">
        <f>IF(N370="nulová",J370,0)</f>
        <v>0</v>
      </c>
      <c r="BJ370" s="16" t="s">
        <v>33</v>
      </c>
      <c r="BK370" s="239">
        <f>ROUND(I370*H370,2)</f>
        <v>0</v>
      </c>
      <c r="BL370" s="16" t="s">
        <v>162</v>
      </c>
      <c r="BM370" s="238" t="s">
        <v>659</v>
      </c>
    </row>
    <row r="371" s="13" customFormat="1">
      <c r="A371" s="13"/>
      <c r="B371" s="240"/>
      <c r="C371" s="241"/>
      <c r="D371" s="242" t="s">
        <v>164</v>
      </c>
      <c r="E371" s="243" t="s">
        <v>1</v>
      </c>
      <c r="F371" s="244" t="s">
        <v>660</v>
      </c>
      <c r="G371" s="241"/>
      <c r="H371" s="245">
        <v>20.045000000000002</v>
      </c>
      <c r="I371" s="246"/>
      <c r="J371" s="241"/>
      <c r="K371" s="241"/>
      <c r="L371" s="247"/>
      <c r="M371" s="248"/>
      <c r="N371" s="249"/>
      <c r="O371" s="249"/>
      <c r="P371" s="249"/>
      <c r="Q371" s="249"/>
      <c r="R371" s="249"/>
      <c r="S371" s="249"/>
      <c r="T371" s="25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1" t="s">
        <v>164</v>
      </c>
      <c r="AU371" s="251" t="s">
        <v>85</v>
      </c>
      <c r="AV371" s="13" t="s">
        <v>85</v>
      </c>
      <c r="AW371" s="13" t="s">
        <v>31</v>
      </c>
      <c r="AX371" s="13" t="s">
        <v>33</v>
      </c>
      <c r="AY371" s="251" t="s">
        <v>156</v>
      </c>
    </row>
    <row r="372" s="13" customFormat="1">
      <c r="A372" s="13"/>
      <c r="B372" s="240"/>
      <c r="C372" s="241"/>
      <c r="D372" s="242" t="s">
        <v>164</v>
      </c>
      <c r="E372" s="241"/>
      <c r="F372" s="244" t="s">
        <v>661</v>
      </c>
      <c r="G372" s="241"/>
      <c r="H372" s="245">
        <v>21.047000000000001</v>
      </c>
      <c r="I372" s="246"/>
      <c r="J372" s="241"/>
      <c r="K372" s="241"/>
      <c r="L372" s="247"/>
      <c r="M372" s="248"/>
      <c r="N372" s="249"/>
      <c r="O372" s="249"/>
      <c r="P372" s="249"/>
      <c r="Q372" s="249"/>
      <c r="R372" s="249"/>
      <c r="S372" s="249"/>
      <c r="T372" s="250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1" t="s">
        <v>164</v>
      </c>
      <c r="AU372" s="251" t="s">
        <v>85</v>
      </c>
      <c r="AV372" s="13" t="s">
        <v>85</v>
      </c>
      <c r="AW372" s="13" t="s">
        <v>4</v>
      </c>
      <c r="AX372" s="13" t="s">
        <v>33</v>
      </c>
      <c r="AY372" s="251" t="s">
        <v>156</v>
      </c>
    </row>
    <row r="373" s="2" customFormat="1" ht="24.15" customHeight="1">
      <c r="A373" s="37"/>
      <c r="B373" s="38"/>
      <c r="C373" s="226" t="s">
        <v>662</v>
      </c>
      <c r="D373" s="226" t="s">
        <v>158</v>
      </c>
      <c r="E373" s="227" t="s">
        <v>663</v>
      </c>
      <c r="F373" s="228" t="s">
        <v>664</v>
      </c>
      <c r="G373" s="229" t="s">
        <v>161</v>
      </c>
      <c r="H373" s="230">
        <v>20.045999999999999</v>
      </c>
      <c r="I373" s="231"/>
      <c r="J373" s="232">
        <f>ROUND(I373*H373,2)</f>
        <v>0</v>
      </c>
      <c r="K373" s="233"/>
      <c r="L373" s="43"/>
      <c r="M373" s="234" t="s">
        <v>1</v>
      </c>
      <c r="N373" s="235" t="s">
        <v>42</v>
      </c>
      <c r="O373" s="90"/>
      <c r="P373" s="236">
        <f>O373*H373</f>
        <v>0</v>
      </c>
      <c r="Q373" s="236">
        <v>0.0028500000000000001</v>
      </c>
      <c r="R373" s="236">
        <f>Q373*H373</f>
        <v>0.057131099999999997</v>
      </c>
      <c r="S373" s="236">
        <v>0</v>
      </c>
      <c r="T373" s="237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38" t="s">
        <v>162</v>
      </c>
      <c r="AT373" s="238" t="s">
        <v>158</v>
      </c>
      <c r="AU373" s="238" t="s">
        <v>85</v>
      </c>
      <c r="AY373" s="16" t="s">
        <v>156</v>
      </c>
      <c r="BE373" s="239">
        <f>IF(N373="základní",J373,0)</f>
        <v>0</v>
      </c>
      <c r="BF373" s="239">
        <f>IF(N373="snížená",J373,0)</f>
        <v>0</v>
      </c>
      <c r="BG373" s="239">
        <f>IF(N373="zákl. přenesená",J373,0)</f>
        <v>0</v>
      </c>
      <c r="BH373" s="239">
        <f>IF(N373="sníž. přenesená",J373,0)</f>
        <v>0</v>
      </c>
      <c r="BI373" s="239">
        <f>IF(N373="nulová",J373,0)</f>
        <v>0</v>
      </c>
      <c r="BJ373" s="16" t="s">
        <v>33</v>
      </c>
      <c r="BK373" s="239">
        <f>ROUND(I373*H373,2)</f>
        <v>0</v>
      </c>
      <c r="BL373" s="16" t="s">
        <v>162</v>
      </c>
      <c r="BM373" s="238" t="s">
        <v>665</v>
      </c>
    </row>
    <row r="374" s="2" customFormat="1" ht="21.75" customHeight="1">
      <c r="A374" s="37"/>
      <c r="B374" s="38"/>
      <c r="C374" s="226" t="s">
        <v>666</v>
      </c>
      <c r="D374" s="226" t="s">
        <v>158</v>
      </c>
      <c r="E374" s="227" t="s">
        <v>667</v>
      </c>
      <c r="F374" s="228" t="s">
        <v>668</v>
      </c>
      <c r="G374" s="229" t="s">
        <v>161</v>
      </c>
      <c r="H374" s="230">
        <v>99.902000000000001</v>
      </c>
      <c r="I374" s="231"/>
      <c r="J374" s="232">
        <f>ROUND(I374*H374,2)</f>
        <v>0</v>
      </c>
      <c r="K374" s="233"/>
      <c r="L374" s="43"/>
      <c r="M374" s="234" t="s">
        <v>1</v>
      </c>
      <c r="N374" s="235" t="s">
        <v>42</v>
      </c>
      <c r="O374" s="90"/>
      <c r="P374" s="236">
        <f>O374*H374</f>
        <v>0</v>
      </c>
      <c r="Q374" s="236">
        <v>0.0043800000000000002</v>
      </c>
      <c r="R374" s="236">
        <f>Q374*H374</f>
        <v>0.43757076</v>
      </c>
      <c r="S374" s="236">
        <v>0</v>
      </c>
      <c r="T374" s="237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38" t="s">
        <v>162</v>
      </c>
      <c r="AT374" s="238" t="s">
        <v>158</v>
      </c>
      <c r="AU374" s="238" t="s">
        <v>85</v>
      </c>
      <c r="AY374" s="16" t="s">
        <v>156</v>
      </c>
      <c r="BE374" s="239">
        <f>IF(N374="základní",J374,0)</f>
        <v>0</v>
      </c>
      <c r="BF374" s="239">
        <f>IF(N374="snížená",J374,0)</f>
        <v>0</v>
      </c>
      <c r="BG374" s="239">
        <f>IF(N374="zákl. přenesená",J374,0)</f>
        <v>0</v>
      </c>
      <c r="BH374" s="239">
        <f>IF(N374="sníž. přenesená",J374,0)</f>
        <v>0</v>
      </c>
      <c r="BI374" s="239">
        <f>IF(N374="nulová",J374,0)</f>
        <v>0</v>
      </c>
      <c r="BJ374" s="16" t="s">
        <v>33</v>
      </c>
      <c r="BK374" s="239">
        <f>ROUND(I374*H374,2)</f>
        <v>0</v>
      </c>
      <c r="BL374" s="16" t="s">
        <v>162</v>
      </c>
      <c r="BM374" s="238" t="s">
        <v>669</v>
      </c>
    </row>
    <row r="375" s="13" customFormat="1">
      <c r="A375" s="13"/>
      <c r="B375" s="240"/>
      <c r="C375" s="241"/>
      <c r="D375" s="242" t="s">
        <v>164</v>
      </c>
      <c r="E375" s="243" t="s">
        <v>1</v>
      </c>
      <c r="F375" s="244" t="s">
        <v>670</v>
      </c>
      <c r="G375" s="241"/>
      <c r="H375" s="245">
        <v>94.546000000000006</v>
      </c>
      <c r="I375" s="246"/>
      <c r="J375" s="241"/>
      <c r="K375" s="241"/>
      <c r="L375" s="247"/>
      <c r="M375" s="248"/>
      <c r="N375" s="249"/>
      <c r="O375" s="249"/>
      <c r="P375" s="249"/>
      <c r="Q375" s="249"/>
      <c r="R375" s="249"/>
      <c r="S375" s="249"/>
      <c r="T375" s="250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1" t="s">
        <v>164</v>
      </c>
      <c r="AU375" s="251" t="s">
        <v>85</v>
      </c>
      <c r="AV375" s="13" t="s">
        <v>85</v>
      </c>
      <c r="AW375" s="13" t="s">
        <v>31</v>
      </c>
      <c r="AX375" s="13" t="s">
        <v>77</v>
      </c>
      <c r="AY375" s="251" t="s">
        <v>156</v>
      </c>
    </row>
    <row r="376" s="13" customFormat="1">
      <c r="A376" s="13"/>
      <c r="B376" s="240"/>
      <c r="C376" s="241"/>
      <c r="D376" s="242" t="s">
        <v>164</v>
      </c>
      <c r="E376" s="243" t="s">
        <v>1</v>
      </c>
      <c r="F376" s="244" t="s">
        <v>671</v>
      </c>
      <c r="G376" s="241"/>
      <c r="H376" s="245">
        <v>5.3559999999999999</v>
      </c>
      <c r="I376" s="246"/>
      <c r="J376" s="241"/>
      <c r="K376" s="241"/>
      <c r="L376" s="247"/>
      <c r="M376" s="248"/>
      <c r="N376" s="249"/>
      <c r="O376" s="249"/>
      <c r="P376" s="249"/>
      <c r="Q376" s="249"/>
      <c r="R376" s="249"/>
      <c r="S376" s="249"/>
      <c r="T376" s="25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1" t="s">
        <v>164</v>
      </c>
      <c r="AU376" s="251" t="s">
        <v>85</v>
      </c>
      <c r="AV376" s="13" t="s">
        <v>85</v>
      </c>
      <c r="AW376" s="13" t="s">
        <v>31</v>
      </c>
      <c r="AX376" s="13" t="s">
        <v>77</v>
      </c>
      <c r="AY376" s="251" t="s">
        <v>156</v>
      </c>
    </row>
    <row r="377" s="2" customFormat="1" ht="24.15" customHeight="1">
      <c r="A377" s="37"/>
      <c r="B377" s="38"/>
      <c r="C377" s="226" t="s">
        <v>672</v>
      </c>
      <c r="D377" s="226" t="s">
        <v>158</v>
      </c>
      <c r="E377" s="227" t="s">
        <v>673</v>
      </c>
      <c r="F377" s="228" t="s">
        <v>674</v>
      </c>
      <c r="G377" s="229" t="s">
        <v>161</v>
      </c>
      <c r="H377" s="230">
        <v>99.902000000000001</v>
      </c>
      <c r="I377" s="231"/>
      <c r="J377" s="232">
        <f>ROUND(I377*H377,2)</f>
        <v>0</v>
      </c>
      <c r="K377" s="233"/>
      <c r="L377" s="43"/>
      <c r="M377" s="234" t="s">
        <v>1</v>
      </c>
      <c r="N377" s="235" t="s">
        <v>42</v>
      </c>
      <c r="O377" s="90"/>
      <c r="P377" s="236">
        <f>O377*H377</f>
        <v>0</v>
      </c>
      <c r="Q377" s="236">
        <v>0.00020000000000000001</v>
      </c>
      <c r="R377" s="236">
        <f>Q377*H377</f>
        <v>0.019980400000000002</v>
      </c>
      <c r="S377" s="236">
        <v>0</v>
      </c>
      <c r="T377" s="237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38" t="s">
        <v>162</v>
      </c>
      <c r="AT377" s="238" t="s">
        <v>158</v>
      </c>
      <c r="AU377" s="238" t="s">
        <v>85</v>
      </c>
      <c r="AY377" s="16" t="s">
        <v>156</v>
      </c>
      <c r="BE377" s="239">
        <f>IF(N377="základní",J377,0)</f>
        <v>0</v>
      </c>
      <c r="BF377" s="239">
        <f>IF(N377="snížená",J377,0)</f>
        <v>0</v>
      </c>
      <c r="BG377" s="239">
        <f>IF(N377="zákl. přenesená",J377,0)</f>
        <v>0</v>
      </c>
      <c r="BH377" s="239">
        <f>IF(N377="sníž. přenesená",J377,0)</f>
        <v>0</v>
      </c>
      <c r="BI377" s="239">
        <f>IF(N377="nulová",J377,0)</f>
        <v>0</v>
      </c>
      <c r="BJ377" s="16" t="s">
        <v>33</v>
      </c>
      <c r="BK377" s="239">
        <f>ROUND(I377*H377,2)</f>
        <v>0</v>
      </c>
      <c r="BL377" s="16" t="s">
        <v>162</v>
      </c>
      <c r="BM377" s="238" t="s">
        <v>675</v>
      </c>
    </row>
    <row r="378" s="2" customFormat="1" ht="16.5" customHeight="1">
      <c r="A378" s="37"/>
      <c r="B378" s="38"/>
      <c r="C378" s="226" t="s">
        <v>676</v>
      </c>
      <c r="D378" s="226" t="s">
        <v>158</v>
      </c>
      <c r="E378" s="227" t="s">
        <v>677</v>
      </c>
      <c r="F378" s="228" t="s">
        <v>678</v>
      </c>
      <c r="G378" s="229" t="s">
        <v>276</v>
      </c>
      <c r="H378" s="230">
        <v>39.405000000000001</v>
      </c>
      <c r="I378" s="231"/>
      <c r="J378" s="232">
        <f>ROUND(I378*H378,2)</f>
        <v>0</v>
      </c>
      <c r="K378" s="233"/>
      <c r="L378" s="43"/>
      <c r="M378" s="234" t="s">
        <v>1</v>
      </c>
      <c r="N378" s="235" t="s">
        <v>42</v>
      </c>
      <c r="O378" s="90"/>
      <c r="P378" s="236">
        <f>O378*H378</f>
        <v>0</v>
      </c>
      <c r="Q378" s="236">
        <v>0</v>
      </c>
      <c r="R378" s="236">
        <f>Q378*H378</f>
        <v>0</v>
      </c>
      <c r="S378" s="236">
        <v>0</v>
      </c>
      <c r="T378" s="237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38" t="s">
        <v>162</v>
      </c>
      <c r="AT378" s="238" t="s">
        <v>158</v>
      </c>
      <c r="AU378" s="238" t="s">
        <v>85</v>
      </c>
      <c r="AY378" s="16" t="s">
        <v>156</v>
      </c>
      <c r="BE378" s="239">
        <f>IF(N378="základní",J378,0)</f>
        <v>0</v>
      </c>
      <c r="BF378" s="239">
        <f>IF(N378="snížená",J378,0)</f>
        <v>0</v>
      </c>
      <c r="BG378" s="239">
        <f>IF(N378="zákl. přenesená",J378,0)</f>
        <v>0</v>
      </c>
      <c r="BH378" s="239">
        <f>IF(N378="sníž. přenesená",J378,0)</f>
        <v>0</v>
      </c>
      <c r="BI378" s="239">
        <f>IF(N378="nulová",J378,0)</f>
        <v>0</v>
      </c>
      <c r="BJ378" s="16" t="s">
        <v>33</v>
      </c>
      <c r="BK378" s="239">
        <f>ROUND(I378*H378,2)</f>
        <v>0</v>
      </c>
      <c r="BL378" s="16" t="s">
        <v>162</v>
      </c>
      <c r="BM378" s="238" t="s">
        <v>679</v>
      </c>
    </row>
    <row r="379" s="13" customFormat="1">
      <c r="A379" s="13"/>
      <c r="B379" s="240"/>
      <c r="C379" s="241"/>
      <c r="D379" s="242" t="s">
        <v>164</v>
      </c>
      <c r="E379" s="243" t="s">
        <v>1</v>
      </c>
      <c r="F379" s="244" t="s">
        <v>680</v>
      </c>
      <c r="G379" s="241"/>
      <c r="H379" s="245">
        <v>18.800000000000001</v>
      </c>
      <c r="I379" s="246"/>
      <c r="J379" s="241"/>
      <c r="K379" s="241"/>
      <c r="L379" s="247"/>
      <c r="M379" s="248"/>
      <c r="N379" s="249"/>
      <c r="O379" s="249"/>
      <c r="P379" s="249"/>
      <c r="Q379" s="249"/>
      <c r="R379" s="249"/>
      <c r="S379" s="249"/>
      <c r="T379" s="25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1" t="s">
        <v>164</v>
      </c>
      <c r="AU379" s="251" t="s">
        <v>85</v>
      </c>
      <c r="AV379" s="13" t="s">
        <v>85</v>
      </c>
      <c r="AW379" s="13" t="s">
        <v>31</v>
      </c>
      <c r="AX379" s="13" t="s">
        <v>77</v>
      </c>
      <c r="AY379" s="251" t="s">
        <v>156</v>
      </c>
    </row>
    <row r="380" s="13" customFormat="1">
      <c r="A380" s="13"/>
      <c r="B380" s="240"/>
      <c r="C380" s="241"/>
      <c r="D380" s="242" t="s">
        <v>164</v>
      </c>
      <c r="E380" s="243" t="s">
        <v>1</v>
      </c>
      <c r="F380" s="244" t="s">
        <v>681</v>
      </c>
      <c r="G380" s="241"/>
      <c r="H380" s="245">
        <v>20.605</v>
      </c>
      <c r="I380" s="246"/>
      <c r="J380" s="241"/>
      <c r="K380" s="241"/>
      <c r="L380" s="247"/>
      <c r="M380" s="248"/>
      <c r="N380" s="249"/>
      <c r="O380" s="249"/>
      <c r="P380" s="249"/>
      <c r="Q380" s="249"/>
      <c r="R380" s="249"/>
      <c r="S380" s="249"/>
      <c r="T380" s="25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1" t="s">
        <v>164</v>
      </c>
      <c r="AU380" s="251" t="s">
        <v>85</v>
      </c>
      <c r="AV380" s="13" t="s">
        <v>85</v>
      </c>
      <c r="AW380" s="13" t="s">
        <v>31</v>
      </c>
      <c r="AX380" s="13" t="s">
        <v>77</v>
      </c>
      <c r="AY380" s="251" t="s">
        <v>156</v>
      </c>
    </row>
    <row r="381" s="2" customFormat="1" ht="21.75" customHeight="1">
      <c r="A381" s="37"/>
      <c r="B381" s="38"/>
      <c r="C381" s="252" t="s">
        <v>682</v>
      </c>
      <c r="D381" s="252" t="s">
        <v>263</v>
      </c>
      <c r="E381" s="253" t="s">
        <v>683</v>
      </c>
      <c r="F381" s="254" t="s">
        <v>684</v>
      </c>
      <c r="G381" s="255" t="s">
        <v>276</v>
      </c>
      <c r="H381" s="256">
        <v>19.739999999999998</v>
      </c>
      <c r="I381" s="257"/>
      <c r="J381" s="258">
        <f>ROUND(I381*H381,2)</f>
        <v>0</v>
      </c>
      <c r="K381" s="259"/>
      <c r="L381" s="260"/>
      <c r="M381" s="261" t="s">
        <v>1</v>
      </c>
      <c r="N381" s="262" t="s">
        <v>42</v>
      </c>
      <c r="O381" s="90"/>
      <c r="P381" s="236">
        <f>O381*H381</f>
        <v>0</v>
      </c>
      <c r="Q381" s="236">
        <v>0.00010000000000000001</v>
      </c>
      <c r="R381" s="236">
        <f>Q381*H381</f>
        <v>0.0019740000000000001</v>
      </c>
      <c r="S381" s="236">
        <v>0</v>
      </c>
      <c r="T381" s="237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38" t="s">
        <v>200</v>
      </c>
      <c r="AT381" s="238" t="s">
        <v>263</v>
      </c>
      <c r="AU381" s="238" t="s">
        <v>85</v>
      </c>
      <c r="AY381" s="16" t="s">
        <v>156</v>
      </c>
      <c r="BE381" s="239">
        <f>IF(N381="základní",J381,0)</f>
        <v>0</v>
      </c>
      <c r="BF381" s="239">
        <f>IF(N381="snížená",J381,0)</f>
        <v>0</v>
      </c>
      <c r="BG381" s="239">
        <f>IF(N381="zákl. přenesená",J381,0)</f>
        <v>0</v>
      </c>
      <c r="BH381" s="239">
        <f>IF(N381="sníž. přenesená",J381,0)</f>
        <v>0</v>
      </c>
      <c r="BI381" s="239">
        <f>IF(N381="nulová",J381,0)</f>
        <v>0</v>
      </c>
      <c r="BJ381" s="16" t="s">
        <v>33</v>
      </c>
      <c r="BK381" s="239">
        <f>ROUND(I381*H381,2)</f>
        <v>0</v>
      </c>
      <c r="BL381" s="16" t="s">
        <v>162</v>
      </c>
      <c r="BM381" s="238" t="s">
        <v>685</v>
      </c>
    </row>
    <row r="382" s="13" customFormat="1">
      <c r="A382" s="13"/>
      <c r="B382" s="240"/>
      <c r="C382" s="241"/>
      <c r="D382" s="242" t="s">
        <v>164</v>
      </c>
      <c r="E382" s="243" t="s">
        <v>1</v>
      </c>
      <c r="F382" s="244" t="s">
        <v>686</v>
      </c>
      <c r="G382" s="241"/>
      <c r="H382" s="245">
        <v>18.800000000000001</v>
      </c>
      <c r="I382" s="246"/>
      <c r="J382" s="241"/>
      <c r="K382" s="241"/>
      <c r="L382" s="247"/>
      <c r="M382" s="248"/>
      <c r="N382" s="249"/>
      <c r="O382" s="249"/>
      <c r="P382" s="249"/>
      <c r="Q382" s="249"/>
      <c r="R382" s="249"/>
      <c r="S382" s="249"/>
      <c r="T382" s="25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1" t="s">
        <v>164</v>
      </c>
      <c r="AU382" s="251" t="s">
        <v>85</v>
      </c>
      <c r="AV382" s="13" t="s">
        <v>85</v>
      </c>
      <c r="AW382" s="13" t="s">
        <v>31</v>
      </c>
      <c r="AX382" s="13" t="s">
        <v>33</v>
      </c>
      <c r="AY382" s="251" t="s">
        <v>156</v>
      </c>
    </row>
    <row r="383" s="13" customFormat="1">
      <c r="A383" s="13"/>
      <c r="B383" s="240"/>
      <c r="C383" s="241"/>
      <c r="D383" s="242" t="s">
        <v>164</v>
      </c>
      <c r="E383" s="241"/>
      <c r="F383" s="244" t="s">
        <v>687</v>
      </c>
      <c r="G383" s="241"/>
      <c r="H383" s="245">
        <v>19.739999999999998</v>
      </c>
      <c r="I383" s="246"/>
      <c r="J383" s="241"/>
      <c r="K383" s="241"/>
      <c r="L383" s="247"/>
      <c r="M383" s="248"/>
      <c r="N383" s="249"/>
      <c r="O383" s="249"/>
      <c r="P383" s="249"/>
      <c r="Q383" s="249"/>
      <c r="R383" s="249"/>
      <c r="S383" s="249"/>
      <c r="T383" s="250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1" t="s">
        <v>164</v>
      </c>
      <c r="AU383" s="251" t="s">
        <v>85</v>
      </c>
      <c r="AV383" s="13" t="s">
        <v>85</v>
      </c>
      <c r="AW383" s="13" t="s">
        <v>4</v>
      </c>
      <c r="AX383" s="13" t="s">
        <v>33</v>
      </c>
      <c r="AY383" s="251" t="s">
        <v>156</v>
      </c>
    </row>
    <row r="384" s="2" customFormat="1" ht="24.15" customHeight="1">
      <c r="A384" s="37"/>
      <c r="B384" s="38"/>
      <c r="C384" s="252" t="s">
        <v>688</v>
      </c>
      <c r="D384" s="252" t="s">
        <v>263</v>
      </c>
      <c r="E384" s="253" t="s">
        <v>689</v>
      </c>
      <c r="F384" s="254" t="s">
        <v>690</v>
      </c>
      <c r="G384" s="255" t="s">
        <v>276</v>
      </c>
      <c r="H384" s="256">
        <v>21.635000000000002</v>
      </c>
      <c r="I384" s="257"/>
      <c r="J384" s="258">
        <f>ROUND(I384*H384,2)</f>
        <v>0</v>
      </c>
      <c r="K384" s="259"/>
      <c r="L384" s="260"/>
      <c r="M384" s="261" t="s">
        <v>1</v>
      </c>
      <c r="N384" s="262" t="s">
        <v>42</v>
      </c>
      <c r="O384" s="90"/>
      <c r="P384" s="236">
        <f>O384*H384</f>
        <v>0</v>
      </c>
      <c r="Q384" s="236">
        <v>0.00029999999999999997</v>
      </c>
      <c r="R384" s="236">
        <f>Q384*H384</f>
        <v>0.0064904999999999997</v>
      </c>
      <c r="S384" s="236">
        <v>0</v>
      </c>
      <c r="T384" s="237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38" t="s">
        <v>200</v>
      </c>
      <c r="AT384" s="238" t="s">
        <v>263</v>
      </c>
      <c r="AU384" s="238" t="s">
        <v>85</v>
      </c>
      <c r="AY384" s="16" t="s">
        <v>156</v>
      </c>
      <c r="BE384" s="239">
        <f>IF(N384="základní",J384,0)</f>
        <v>0</v>
      </c>
      <c r="BF384" s="239">
        <f>IF(N384="snížená",J384,0)</f>
        <v>0</v>
      </c>
      <c r="BG384" s="239">
        <f>IF(N384="zákl. přenesená",J384,0)</f>
        <v>0</v>
      </c>
      <c r="BH384" s="239">
        <f>IF(N384="sníž. přenesená",J384,0)</f>
        <v>0</v>
      </c>
      <c r="BI384" s="239">
        <f>IF(N384="nulová",J384,0)</f>
        <v>0</v>
      </c>
      <c r="BJ384" s="16" t="s">
        <v>33</v>
      </c>
      <c r="BK384" s="239">
        <f>ROUND(I384*H384,2)</f>
        <v>0</v>
      </c>
      <c r="BL384" s="16" t="s">
        <v>162</v>
      </c>
      <c r="BM384" s="238" t="s">
        <v>691</v>
      </c>
    </row>
    <row r="385" s="13" customFormat="1">
      <c r="A385" s="13"/>
      <c r="B385" s="240"/>
      <c r="C385" s="241"/>
      <c r="D385" s="242" t="s">
        <v>164</v>
      </c>
      <c r="E385" s="243" t="s">
        <v>1</v>
      </c>
      <c r="F385" s="244" t="s">
        <v>692</v>
      </c>
      <c r="G385" s="241"/>
      <c r="H385" s="245">
        <v>20.605</v>
      </c>
      <c r="I385" s="246"/>
      <c r="J385" s="241"/>
      <c r="K385" s="241"/>
      <c r="L385" s="247"/>
      <c r="M385" s="248"/>
      <c r="N385" s="249"/>
      <c r="O385" s="249"/>
      <c r="P385" s="249"/>
      <c r="Q385" s="249"/>
      <c r="R385" s="249"/>
      <c r="S385" s="249"/>
      <c r="T385" s="250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1" t="s">
        <v>164</v>
      </c>
      <c r="AU385" s="251" t="s">
        <v>85</v>
      </c>
      <c r="AV385" s="13" t="s">
        <v>85</v>
      </c>
      <c r="AW385" s="13" t="s">
        <v>31</v>
      </c>
      <c r="AX385" s="13" t="s">
        <v>33</v>
      </c>
      <c r="AY385" s="251" t="s">
        <v>156</v>
      </c>
    </row>
    <row r="386" s="13" customFormat="1">
      <c r="A386" s="13"/>
      <c r="B386" s="240"/>
      <c r="C386" s="241"/>
      <c r="D386" s="242" t="s">
        <v>164</v>
      </c>
      <c r="E386" s="241"/>
      <c r="F386" s="244" t="s">
        <v>693</v>
      </c>
      <c r="G386" s="241"/>
      <c r="H386" s="245">
        <v>21.635000000000002</v>
      </c>
      <c r="I386" s="246"/>
      <c r="J386" s="241"/>
      <c r="K386" s="241"/>
      <c r="L386" s="247"/>
      <c r="M386" s="248"/>
      <c r="N386" s="249"/>
      <c r="O386" s="249"/>
      <c r="P386" s="249"/>
      <c r="Q386" s="249"/>
      <c r="R386" s="249"/>
      <c r="S386" s="249"/>
      <c r="T386" s="25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1" t="s">
        <v>164</v>
      </c>
      <c r="AU386" s="251" t="s">
        <v>85</v>
      </c>
      <c r="AV386" s="13" t="s">
        <v>85</v>
      </c>
      <c r="AW386" s="13" t="s">
        <v>4</v>
      </c>
      <c r="AX386" s="13" t="s">
        <v>33</v>
      </c>
      <c r="AY386" s="251" t="s">
        <v>156</v>
      </c>
    </row>
    <row r="387" s="2" customFormat="1" ht="24.15" customHeight="1">
      <c r="A387" s="37"/>
      <c r="B387" s="38"/>
      <c r="C387" s="226" t="s">
        <v>694</v>
      </c>
      <c r="D387" s="226" t="s">
        <v>158</v>
      </c>
      <c r="E387" s="227" t="s">
        <v>695</v>
      </c>
      <c r="F387" s="228" t="s">
        <v>696</v>
      </c>
      <c r="G387" s="229" t="s">
        <v>161</v>
      </c>
      <c r="H387" s="230">
        <v>113.502</v>
      </c>
      <c r="I387" s="231"/>
      <c r="J387" s="232">
        <f>ROUND(I387*H387,2)</f>
        <v>0</v>
      </c>
      <c r="K387" s="233"/>
      <c r="L387" s="43"/>
      <c r="M387" s="234" t="s">
        <v>1</v>
      </c>
      <c r="N387" s="235" t="s">
        <v>42</v>
      </c>
      <c r="O387" s="90"/>
      <c r="P387" s="236">
        <f>O387*H387</f>
        <v>0</v>
      </c>
      <c r="Q387" s="236">
        <v>0.00036999999999999999</v>
      </c>
      <c r="R387" s="236">
        <f>Q387*H387</f>
        <v>0.041995739999999997</v>
      </c>
      <c r="S387" s="236">
        <v>0</v>
      </c>
      <c r="T387" s="237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38" t="s">
        <v>162</v>
      </c>
      <c r="AT387" s="238" t="s">
        <v>158</v>
      </c>
      <c r="AU387" s="238" t="s">
        <v>85</v>
      </c>
      <c r="AY387" s="16" t="s">
        <v>156</v>
      </c>
      <c r="BE387" s="239">
        <f>IF(N387="základní",J387,0)</f>
        <v>0</v>
      </c>
      <c r="BF387" s="239">
        <f>IF(N387="snížená",J387,0)</f>
        <v>0</v>
      </c>
      <c r="BG387" s="239">
        <f>IF(N387="zákl. přenesená",J387,0)</f>
        <v>0</v>
      </c>
      <c r="BH387" s="239">
        <f>IF(N387="sníž. přenesená",J387,0)</f>
        <v>0</v>
      </c>
      <c r="BI387" s="239">
        <f>IF(N387="nulová",J387,0)</f>
        <v>0</v>
      </c>
      <c r="BJ387" s="16" t="s">
        <v>33</v>
      </c>
      <c r="BK387" s="239">
        <f>ROUND(I387*H387,2)</f>
        <v>0</v>
      </c>
      <c r="BL387" s="16" t="s">
        <v>162</v>
      </c>
      <c r="BM387" s="238" t="s">
        <v>697</v>
      </c>
    </row>
    <row r="388" s="13" customFormat="1">
      <c r="A388" s="13"/>
      <c r="B388" s="240"/>
      <c r="C388" s="241"/>
      <c r="D388" s="242" t="s">
        <v>164</v>
      </c>
      <c r="E388" s="243" t="s">
        <v>1</v>
      </c>
      <c r="F388" s="244" t="s">
        <v>698</v>
      </c>
      <c r="G388" s="241"/>
      <c r="H388" s="245">
        <v>53.024000000000001</v>
      </c>
      <c r="I388" s="246"/>
      <c r="J388" s="241"/>
      <c r="K388" s="241"/>
      <c r="L388" s="247"/>
      <c r="M388" s="248"/>
      <c r="N388" s="249"/>
      <c r="O388" s="249"/>
      <c r="P388" s="249"/>
      <c r="Q388" s="249"/>
      <c r="R388" s="249"/>
      <c r="S388" s="249"/>
      <c r="T388" s="250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1" t="s">
        <v>164</v>
      </c>
      <c r="AU388" s="251" t="s">
        <v>85</v>
      </c>
      <c r="AV388" s="13" t="s">
        <v>85</v>
      </c>
      <c r="AW388" s="13" t="s">
        <v>31</v>
      </c>
      <c r="AX388" s="13" t="s">
        <v>77</v>
      </c>
      <c r="AY388" s="251" t="s">
        <v>156</v>
      </c>
    </row>
    <row r="389" s="13" customFormat="1">
      <c r="A389" s="13"/>
      <c r="B389" s="240"/>
      <c r="C389" s="241"/>
      <c r="D389" s="242" t="s">
        <v>164</v>
      </c>
      <c r="E389" s="243" t="s">
        <v>1</v>
      </c>
      <c r="F389" s="244" t="s">
        <v>699</v>
      </c>
      <c r="G389" s="241"/>
      <c r="H389" s="245">
        <v>60.478000000000002</v>
      </c>
      <c r="I389" s="246"/>
      <c r="J389" s="241"/>
      <c r="K389" s="241"/>
      <c r="L389" s="247"/>
      <c r="M389" s="248"/>
      <c r="N389" s="249"/>
      <c r="O389" s="249"/>
      <c r="P389" s="249"/>
      <c r="Q389" s="249"/>
      <c r="R389" s="249"/>
      <c r="S389" s="249"/>
      <c r="T389" s="250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1" t="s">
        <v>164</v>
      </c>
      <c r="AU389" s="251" t="s">
        <v>85</v>
      </c>
      <c r="AV389" s="13" t="s">
        <v>85</v>
      </c>
      <c r="AW389" s="13" t="s">
        <v>31</v>
      </c>
      <c r="AX389" s="13" t="s">
        <v>77</v>
      </c>
      <c r="AY389" s="251" t="s">
        <v>156</v>
      </c>
    </row>
    <row r="390" s="2" customFormat="1" ht="24.15" customHeight="1">
      <c r="A390" s="37"/>
      <c r="B390" s="38"/>
      <c r="C390" s="226" t="s">
        <v>700</v>
      </c>
      <c r="D390" s="226" t="s">
        <v>158</v>
      </c>
      <c r="E390" s="227" t="s">
        <v>701</v>
      </c>
      <c r="F390" s="228" t="s">
        <v>702</v>
      </c>
      <c r="G390" s="229" t="s">
        <v>161</v>
      </c>
      <c r="H390" s="230">
        <v>99.902000000000001</v>
      </c>
      <c r="I390" s="231"/>
      <c r="J390" s="232">
        <f>ROUND(I390*H390,2)</f>
        <v>0</v>
      </c>
      <c r="K390" s="233"/>
      <c r="L390" s="43"/>
      <c r="M390" s="234" t="s">
        <v>1</v>
      </c>
      <c r="N390" s="235" t="s">
        <v>42</v>
      </c>
      <c r="O390" s="90"/>
      <c r="P390" s="236">
        <f>O390*H390</f>
        <v>0</v>
      </c>
      <c r="Q390" s="236">
        <v>0.0028500000000000001</v>
      </c>
      <c r="R390" s="236">
        <f>Q390*H390</f>
        <v>0.28472069999999999</v>
      </c>
      <c r="S390" s="236">
        <v>0</v>
      </c>
      <c r="T390" s="237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38" t="s">
        <v>162</v>
      </c>
      <c r="AT390" s="238" t="s">
        <v>158</v>
      </c>
      <c r="AU390" s="238" t="s">
        <v>85</v>
      </c>
      <c r="AY390" s="16" t="s">
        <v>156</v>
      </c>
      <c r="BE390" s="239">
        <f>IF(N390="základní",J390,0)</f>
        <v>0</v>
      </c>
      <c r="BF390" s="239">
        <f>IF(N390="snížená",J390,0)</f>
        <v>0</v>
      </c>
      <c r="BG390" s="239">
        <f>IF(N390="zákl. přenesená",J390,0)</f>
        <v>0</v>
      </c>
      <c r="BH390" s="239">
        <f>IF(N390="sníž. přenesená",J390,0)</f>
        <v>0</v>
      </c>
      <c r="BI390" s="239">
        <f>IF(N390="nulová",J390,0)</f>
        <v>0</v>
      </c>
      <c r="BJ390" s="16" t="s">
        <v>33</v>
      </c>
      <c r="BK390" s="239">
        <f>ROUND(I390*H390,2)</f>
        <v>0</v>
      </c>
      <c r="BL390" s="16" t="s">
        <v>162</v>
      </c>
      <c r="BM390" s="238" t="s">
        <v>703</v>
      </c>
    </row>
    <row r="391" s="2" customFormat="1" ht="33" customHeight="1">
      <c r="A391" s="37"/>
      <c r="B391" s="38"/>
      <c r="C391" s="226" t="s">
        <v>704</v>
      </c>
      <c r="D391" s="226" t="s">
        <v>158</v>
      </c>
      <c r="E391" s="227" t="s">
        <v>705</v>
      </c>
      <c r="F391" s="228" t="s">
        <v>706</v>
      </c>
      <c r="G391" s="229" t="s">
        <v>169</v>
      </c>
      <c r="H391" s="230">
        <v>1.4290000000000001</v>
      </c>
      <c r="I391" s="231"/>
      <c r="J391" s="232">
        <f>ROUND(I391*H391,2)</f>
        <v>0</v>
      </c>
      <c r="K391" s="233"/>
      <c r="L391" s="43"/>
      <c r="M391" s="234" t="s">
        <v>1</v>
      </c>
      <c r="N391" s="235" t="s">
        <v>42</v>
      </c>
      <c r="O391" s="90"/>
      <c r="P391" s="236">
        <f>O391*H391</f>
        <v>0</v>
      </c>
      <c r="Q391" s="236">
        <v>2.3010199999999998</v>
      </c>
      <c r="R391" s="236">
        <f>Q391*H391</f>
        <v>3.28815758</v>
      </c>
      <c r="S391" s="236">
        <v>0</v>
      </c>
      <c r="T391" s="237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38" t="s">
        <v>162</v>
      </c>
      <c r="AT391" s="238" t="s">
        <v>158</v>
      </c>
      <c r="AU391" s="238" t="s">
        <v>85</v>
      </c>
      <c r="AY391" s="16" t="s">
        <v>156</v>
      </c>
      <c r="BE391" s="239">
        <f>IF(N391="základní",J391,0)</f>
        <v>0</v>
      </c>
      <c r="BF391" s="239">
        <f>IF(N391="snížená",J391,0)</f>
        <v>0</v>
      </c>
      <c r="BG391" s="239">
        <f>IF(N391="zákl. přenesená",J391,0)</f>
        <v>0</v>
      </c>
      <c r="BH391" s="239">
        <f>IF(N391="sníž. přenesená",J391,0)</f>
        <v>0</v>
      </c>
      <c r="BI391" s="239">
        <f>IF(N391="nulová",J391,0)</f>
        <v>0</v>
      </c>
      <c r="BJ391" s="16" t="s">
        <v>33</v>
      </c>
      <c r="BK391" s="239">
        <f>ROUND(I391*H391,2)</f>
        <v>0</v>
      </c>
      <c r="BL391" s="16" t="s">
        <v>162</v>
      </c>
      <c r="BM391" s="238" t="s">
        <v>707</v>
      </c>
    </row>
    <row r="392" s="13" customFormat="1">
      <c r="A392" s="13"/>
      <c r="B392" s="240"/>
      <c r="C392" s="241"/>
      <c r="D392" s="242" t="s">
        <v>164</v>
      </c>
      <c r="E392" s="243" t="s">
        <v>1</v>
      </c>
      <c r="F392" s="244" t="s">
        <v>708</v>
      </c>
      <c r="G392" s="241"/>
      <c r="H392" s="245">
        <v>1.4290000000000001</v>
      </c>
      <c r="I392" s="246"/>
      <c r="J392" s="241"/>
      <c r="K392" s="241"/>
      <c r="L392" s="247"/>
      <c r="M392" s="248"/>
      <c r="N392" s="249"/>
      <c r="O392" s="249"/>
      <c r="P392" s="249"/>
      <c r="Q392" s="249"/>
      <c r="R392" s="249"/>
      <c r="S392" s="249"/>
      <c r="T392" s="250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1" t="s">
        <v>164</v>
      </c>
      <c r="AU392" s="251" t="s">
        <v>85</v>
      </c>
      <c r="AV392" s="13" t="s">
        <v>85</v>
      </c>
      <c r="AW392" s="13" t="s">
        <v>31</v>
      </c>
      <c r="AX392" s="13" t="s">
        <v>77</v>
      </c>
      <c r="AY392" s="251" t="s">
        <v>156</v>
      </c>
    </row>
    <row r="393" s="2" customFormat="1" ht="33" customHeight="1">
      <c r="A393" s="37"/>
      <c r="B393" s="38"/>
      <c r="C393" s="226" t="s">
        <v>709</v>
      </c>
      <c r="D393" s="226" t="s">
        <v>158</v>
      </c>
      <c r="E393" s="227" t="s">
        <v>710</v>
      </c>
      <c r="F393" s="228" t="s">
        <v>711</v>
      </c>
      <c r="G393" s="229" t="s">
        <v>169</v>
      </c>
      <c r="H393" s="230">
        <v>2.2869999999999999</v>
      </c>
      <c r="I393" s="231"/>
      <c r="J393" s="232">
        <f>ROUND(I393*H393,2)</f>
        <v>0</v>
      </c>
      <c r="K393" s="233"/>
      <c r="L393" s="43"/>
      <c r="M393" s="234" t="s">
        <v>1</v>
      </c>
      <c r="N393" s="235" t="s">
        <v>42</v>
      </c>
      <c r="O393" s="90"/>
      <c r="P393" s="236">
        <f>O393*H393</f>
        <v>0</v>
      </c>
      <c r="Q393" s="236">
        <v>2.5018699999999998</v>
      </c>
      <c r="R393" s="236">
        <f>Q393*H393</f>
        <v>5.7217766899999996</v>
      </c>
      <c r="S393" s="236">
        <v>0</v>
      </c>
      <c r="T393" s="237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38" t="s">
        <v>162</v>
      </c>
      <c r="AT393" s="238" t="s">
        <v>158</v>
      </c>
      <c r="AU393" s="238" t="s">
        <v>85</v>
      </c>
      <c r="AY393" s="16" t="s">
        <v>156</v>
      </c>
      <c r="BE393" s="239">
        <f>IF(N393="základní",J393,0)</f>
        <v>0</v>
      </c>
      <c r="BF393" s="239">
        <f>IF(N393="snížená",J393,0)</f>
        <v>0</v>
      </c>
      <c r="BG393" s="239">
        <f>IF(N393="zákl. přenesená",J393,0)</f>
        <v>0</v>
      </c>
      <c r="BH393" s="239">
        <f>IF(N393="sníž. přenesená",J393,0)</f>
        <v>0</v>
      </c>
      <c r="BI393" s="239">
        <f>IF(N393="nulová",J393,0)</f>
        <v>0</v>
      </c>
      <c r="BJ393" s="16" t="s">
        <v>33</v>
      </c>
      <c r="BK393" s="239">
        <f>ROUND(I393*H393,2)</f>
        <v>0</v>
      </c>
      <c r="BL393" s="16" t="s">
        <v>162</v>
      </c>
      <c r="BM393" s="238" t="s">
        <v>712</v>
      </c>
    </row>
    <row r="394" s="13" customFormat="1">
      <c r="A394" s="13"/>
      <c r="B394" s="240"/>
      <c r="C394" s="241"/>
      <c r="D394" s="242" t="s">
        <v>164</v>
      </c>
      <c r="E394" s="243" t="s">
        <v>1</v>
      </c>
      <c r="F394" s="244" t="s">
        <v>713</v>
      </c>
      <c r="G394" s="241"/>
      <c r="H394" s="245">
        <v>2.2869999999999999</v>
      </c>
      <c r="I394" s="246"/>
      <c r="J394" s="241"/>
      <c r="K394" s="241"/>
      <c r="L394" s="247"/>
      <c r="M394" s="248"/>
      <c r="N394" s="249"/>
      <c r="O394" s="249"/>
      <c r="P394" s="249"/>
      <c r="Q394" s="249"/>
      <c r="R394" s="249"/>
      <c r="S394" s="249"/>
      <c r="T394" s="25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51" t="s">
        <v>164</v>
      </c>
      <c r="AU394" s="251" t="s">
        <v>85</v>
      </c>
      <c r="AV394" s="13" t="s">
        <v>85</v>
      </c>
      <c r="AW394" s="13" t="s">
        <v>31</v>
      </c>
      <c r="AX394" s="13" t="s">
        <v>77</v>
      </c>
      <c r="AY394" s="251" t="s">
        <v>156</v>
      </c>
    </row>
    <row r="395" s="2" customFormat="1" ht="33" customHeight="1">
      <c r="A395" s="37"/>
      <c r="B395" s="38"/>
      <c r="C395" s="226" t="s">
        <v>714</v>
      </c>
      <c r="D395" s="226" t="s">
        <v>158</v>
      </c>
      <c r="E395" s="227" t="s">
        <v>715</v>
      </c>
      <c r="F395" s="228" t="s">
        <v>716</v>
      </c>
      <c r="G395" s="229" t="s">
        <v>169</v>
      </c>
      <c r="H395" s="230">
        <v>1.018</v>
      </c>
      <c r="I395" s="231"/>
      <c r="J395" s="232">
        <f>ROUND(I395*H395,2)</f>
        <v>0</v>
      </c>
      <c r="K395" s="233"/>
      <c r="L395" s="43"/>
      <c r="M395" s="234" t="s">
        <v>1</v>
      </c>
      <c r="N395" s="235" t="s">
        <v>42</v>
      </c>
      <c r="O395" s="90"/>
      <c r="P395" s="236">
        <f>O395*H395</f>
        <v>0</v>
      </c>
      <c r="Q395" s="236">
        <v>2.3010199999999998</v>
      </c>
      <c r="R395" s="236">
        <f>Q395*H395</f>
        <v>2.3424383600000001</v>
      </c>
      <c r="S395" s="236">
        <v>0</v>
      </c>
      <c r="T395" s="237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38" t="s">
        <v>162</v>
      </c>
      <c r="AT395" s="238" t="s">
        <v>158</v>
      </c>
      <c r="AU395" s="238" t="s">
        <v>85</v>
      </c>
      <c r="AY395" s="16" t="s">
        <v>156</v>
      </c>
      <c r="BE395" s="239">
        <f>IF(N395="základní",J395,0)</f>
        <v>0</v>
      </c>
      <c r="BF395" s="239">
        <f>IF(N395="snížená",J395,0)</f>
        <v>0</v>
      </c>
      <c r="BG395" s="239">
        <f>IF(N395="zákl. přenesená",J395,0)</f>
        <v>0</v>
      </c>
      <c r="BH395" s="239">
        <f>IF(N395="sníž. přenesená",J395,0)</f>
        <v>0</v>
      </c>
      <c r="BI395" s="239">
        <f>IF(N395="nulová",J395,0)</f>
        <v>0</v>
      </c>
      <c r="BJ395" s="16" t="s">
        <v>33</v>
      </c>
      <c r="BK395" s="239">
        <f>ROUND(I395*H395,2)</f>
        <v>0</v>
      </c>
      <c r="BL395" s="16" t="s">
        <v>162</v>
      </c>
      <c r="BM395" s="238" t="s">
        <v>717</v>
      </c>
    </row>
    <row r="396" s="13" customFormat="1">
      <c r="A396" s="13"/>
      <c r="B396" s="240"/>
      <c r="C396" s="241"/>
      <c r="D396" s="242" t="s">
        <v>164</v>
      </c>
      <c r="E396" s="243" t="s">
        <v>1</v>
      </c>
      <c r="F396" s="244" t="s">
        <v>718</v>
      </c>
      <c r="G396" s="241"/>
      <c r="H396" s="245">
        <v>0.91800000000000004</v>
      </c>
      <c r="I396" s="246"/>
      <c r="J396" s="241"/>
      <c r="K396" s="241"/>
      <c r="L396" s="247"/>
      <c r="M396" s="248"/>
      <c r="N396" s="249"/>
      <c r="O396" s="249"/>
      <c r="P396" s="249"/>
      <c r="Q396" s="249"/>
      <c r="R396" s="249"/>
      <c r="S396" s="249"/>
      <c r="T396" s="25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1" t="s">
        <v>164</v>
      </c>
      <c r="AU396" s="251" t="s">
        <v>85</v>
      </c>
      <c r="AV396" s="13" t="s">
        <v>85</v>
      </c>
      <c r="AW396" s="13" t="s">
        <v>31</v>
      </c>
      <c r="AX396" s="13" t="s">
        <v>77</v>
      </c>
      <c r="AY396" s="251" t="s">
        <v>156</v>
      </c>
    </row>
    <row r="397" s="13" customFormat="1">
      <c r="A397" s="13"/>
      <c r="B397" s="240"/>
      <c r="C397" s="241"/>
      <c r="D397" s="242" t="s">
        <v>164</v>
      </c>
      <c r="E397" s="243" t="s">
        <v>1</v>
      </c>
      <c r="F397" s="244" t="s">
        <v>719</v>
      </c>
      <c r="G397" s="241"/>
      <c r="H397" s="245">
        <v>0.10000000000000001</v>
      </c>
      <c r="I397" s="246"/>
      <c r="J397" s="241"/>
      <c r="K397" s="241"/>
      <c r="L397" s="247"/>
      <c r="M397" s="248"/>
      <c r="N397" s="249"/>
      <c r="O397" s="249"/>
      <c r="P397" s="249"/>
      <c r="Q397" s="249"/>
      <c r="R397" s="249"/>
      <c r="S397" s="249"/>
      <c r="T397" s="25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1" t="s">
        <v>164</v>
      </c>
      <c r="AU397" s="251" t="s">
        <v>85</v>
      </c>
      <c r="AV397" s="13" t="s">
        <v>85</v>
      </c>
      <c r="AW397" s="13" t="s">
        <v>31</v>
      </c>
      <c r="AX397" s="13" t="s">
        <v>77</v>
      </c>
      <c r="AY397" s="251" t="s">
        <v>156</v>
      </c>
    </row>
    <row r="398" s="2" customFormat="1" ht="33" customHeight="1">
      <c r="A398" s="37"/>
      <c r="B398" s="38"/>
      <c r="C398" s="226" t="s">
        <v>720</v>
      </c>
      <c r="D398" s="226" t="s">
        <v>158</v>
      </c>
      <c r="E398" s="227" t="s">
        <v>721</v>
      </c>
      <c r="F398" s="228" t="s">
        <v>722</v>
      </c>
      <c r="G398" s="229" t="s">
        <v>169</v>
      </c>
      <c r="H398" s="230">
        <v>2.8570000000000002</v>
      </c>
      <c r="I398" s="231"/>
      <c r="J398" s="232">
        <f>ROUND(I398*H398,2)</f>
        <v>0</v>
      </c>
      <c r="K398" s="233"/>
      <c r="L398" s="43"/>
      <c r="M398" s="234" t="s">
        <v>1</v>
      </c>
      <c r="N398" s="235" t="s">
        <v>42</v>
      </c>
      <c r="O398" s="90"/>
      <c r="P398" s="236">
        <f>O398*H398</f>
        <v>0</v>
      </c>
      <c r="Q398" s="236">
        <v>2.3010199999999998</v>
      </c>
      <c r="R398" s="236">
        <f>Q398*H398</f>
        <v>6.5740141400000001</v>
      </c>
      <c r="S398" s="236">
        <v>0</v>
      </c>
      <c r="T398" s="237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38" t="s">
        <v>162</v>
      </c>
      <c r="AT398" s="238" t="s">
        <v>158</v>
      </c>
      <c r="AU398" s="238" t="s">
        <v>85</v>
      </c>
      <c r="AY398" s="16" t="s">
        <v>156</v>
      </c>
      <c r="BE398" s="239">
        <f>IF(N398="základní",J398,0)</f>
        <v>0</v>
      </c>
      <c r="BF398" s="239">
        <f>IF(N398="snížená",J398,0)</f>
        <v>0</v>
      </c>
      <c r="BG398" s="239">
        <f>IF(N398="zákl. přenesená",J398,0)</f>
        <v>0</v>
      </c>
      <c r="BH398" s="239">
        <f>IF(N398="sníž. přenesená",J398,0)</f>
        <v>0</v>
      </c>
      <c r="BI398" s="239">
        <f>IF(N398="nulová",J398,0)</f>
        <v>0</v>
      </c>
      <c r="BJ398" s="16" t="s">
        <v>33</v>
      </c>
      <c r="BK398" s="239">
        <f>ROUND(I398*H398,2)</f>
        <v>0</v>
      </c>
      <c r="BL398" s="16" t="s">
        <v>162</v>
      </c>
      <c r="BM398" s="238" t="s">
        <v>723</v>
      </c>
    </row>
    <row r="399" s="13" customFormat="1">
      <c r="A399" s="13"/>
      <c r="B399" s="240"/>
      <c r="C399" s="241"/>
      <c r="D399" s="242" t="s">
        <v>164</v>
      </c>
      <c r="E399" s="243" t="s">
        <v>1</v>
      </c>
      <c r="F399" s="244" t="s">
        <v>724</v>
      </c>
      <c r="G399" s="241"/>
      <c r="H399" s="245">
        <v>2.8570000000000002</v>
      </c>
      <c r="I399" s="246"/>
      <c r="J399" s="241"/>
      <c r="K399" s="241"/>
      <c r="L399" s="247"/>
      <c r="M399" s="248"/>
      <c r="N399" s="249"/>
      <c r="O399" s="249"/>
      <c r="P399" s="249"/>
      <c r="Q399" s="249"/>
      <c r="R399" s="249"/>
      <c r="S399" s="249"/>
      <c r="T399" s="25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1" t="s">
        <v>164</v>
      </c>
      <c r="AU399" s="251" t="s">
        <v>85</v>
      </c>
      <c r="AV399" s="13" t="s">
        <v>85</v>
      </c>
      <c r="AW399" s="13" t="s">
        <v>31</v>
      </c>
      <c r="AX399" s="13" t="s">
        <v>77</v>
      </c>
      <c r="AY399" s="251" t="s">
        <v>156</v>
      </c>
    </row>
    <row r="400" s="2" customFormat="1" ht="33" customHeight="1">
      <c r="A400" s="37"/>
      <c r="B400" s="38"/>
      <c r="C400" s="226" t="s">
        <v>725</v>
      </c>
      <c r="D400" s="226" t="s">
        <v>158</v>
      </c>
      <c r="E400" s="227" t="s">
        <v>726</v>
      </c>
      <c r="F400" s="228" t="s">
        <v>727</v>
      </c>
      <c r="G400" s="229" t="s">
        <v>169</v>
      </c>
      <c r="H400" s="230">
        <v>3.952</v>
      </c>
      <c r="I400" s="231"/>
      <c r="J400" s="232">
        <f>ROUND(I400*H400,2)</f>
        <v>0</v>
      </c>
      <c r="K400" s="233"/>
      <c r="L400" s="43"/>
      <c r="M400" s="234" t="s">
        <v>1</v>
      </c>
      <c r="N400" s="235" t="s">
        <v>42</v>
      </c>
      <c r="O400" s="90"/>
      <c r="P400" s="236">
        <f>O400*H400</f>
        <v>0</v>
      </c>
      <c r="Q400" s="236">
        <v>2.5018699999999998</v>
      </c>
      <c r="R400" s="236">
        <f>Q400*H400</f>
        <v>9.8873902399999984</v>
      </c>
      <c r="S400" s="236">
        <v>0</v>
      </c>
      <c r="T400" s="237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38" t="s">
        <v>162</v>
      </c>
      <c r="AT400" s="238" t="s">
        <v>158</v>
      </c>
      <c r="AU400" s="238" t="s">
        <v>85</v>
      </c>
      <c r="AY400" s="16" t="s">
        <v>156</v>
      </c>
      <c r="BE400" s="239">
        <f>IF(N400="základní",J400,0)</f>
        <v>0</v>
      </c>
      <c r="BF400" s="239">
        <f>IF(N400="snížená",J400,0)</f>
        <v>0</v>
      </c>
      <c r="BG400" s="239">
        <f>IF(N400="zákl. přenesená",J400,0)</f>
        <v>0</v>
      </c>
      <c r="BH400" s="239">
        <f>IF(N400="sníž. přenesená",J400,0)</f>
        <v>0</v>
      </c>
      <c r="BI400" s="239">
        <f>IF(N400="nulová",J400,0)</f>
        <v>0</v>
      </c>
      <c r="BJ400" s="16" t="s">
        <v>33</v>
      </c>
      <c r="BK400" s="239">
        <f>ROUND(I400*H400,2)</f>
        <v>0</v>
      </c>
      <c r="BL400" s="16" t="s">
        <v>162</v>
      </c>
      <c r="BM400" s="238" t="s">
        <v>728</v>
      </c>
    </row>
    <row r="401" s="13" customFormat="1">
      <c r="A401" s="13"/>
      <c r="B401" s="240"/>
      <c r="C401" s="241"/>
      <c r="D401" s="242" t="s">
        <v>164</v>
      </c>
      <c r="E401" s="243" t="s">
        <v>1</v>
      </c>
      <c r="F401" s="244" t="s">
        <v>729</v>
      </c>
      <c r="G401" s="241"/>
      <c r="H401" s="245">
        <v>3.952</v>
      </c>
      <c r="I401" s="246"/>
      <c r="J401" s="241"/>
      <c r="K401" s="241"/>
      <c r="L401" s="247"/>
      <c r="M401" s="248"/>
      <c r="N401" s="249"/>
      <c r="O401" s="249"/>
      <c r="P401" s="249"/>
      <c r="Q401" s="249"/>
      <c r="R401" s="249"/>
      <c r="S401" s="249"/>
      <c r="T401" s="25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1" t="s">
        <v>164</v>
      </c>
      <c r="AU401" s="251" t="s">
        <v>85</v>
      </c>
      <c r="AV401" s="13" t="s">
        <v>85</v>
      </c>
      <c r="AW401" s="13" t="s">
        <v>31</v>
      </c>
      <c r="AX401" s="13" t="s">
        <v>77</v>
      </c>
      <c r="AY401" s="251" t="s">
        <v>156</v>
      </c>
    </row>
    <row r="402" s="2" customFormat="1" ht="24.15" customHeight="1">
      <c r="A402" s="37"/>
      <c r="B402" s="38"/>
      <c r="C402" s="226" t="s">
        <v>730</v>
      </c>
      <c r="D402" s="226" t="s">
        <v>158</v>
      </c>
      <c r="E402" s="227" t="s">
        <v>731</v>
      </c>
      <c r="F402" s="228" t="s">
        <v>732</v>
      </c>
      <c r="G402" s="229" t="s">
        <v>169</v>
      </c>
      <c r="H402" s="230">
        <v>2.2869999999999999</v>
      </c>
      <c r="I402" s="231"/>
      <c r="J402" s="232">
        <f>ROUND(I402*H402,2)</f>
        <v>0</v>
      </c>
      <c r="K402" s="233"/>
      <c r="L402" s="43"/>
      <c r="M402" s="234" t="s">
        <v>1</v>
      </c>
      <c r="N402" s="235" t="s">
        <v>42</v>
      </c>
      <c r="O402" s="90"/>
      <c r="P402" s="236">
        <f>O402*H402</f>
        <v>0</v>
      </c>
      <c r="Q402" s="236">
        <v>0</v>
      </c>
      <c r="R402" s="236">
        <f>Q402*H402</f>
        <v>0</v>
      </c>
      <c r="S402" s="236">
        <v>0</v>
      </c>
      <c r="T402" s="237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38" t="s">
        <v>162</v>
      </c>
      <c r="AT402" s="238" t="s">
        <v>158</v>
      </c>
      <c r="AU402" s="238" t="s">
        <v>85</v>
      </c>
      <c r="AY402" s="16" t="s">
        <v>156</v>
      </c>
      <c r="BE402" s="239">
        <f>IF(N402="základní",J402,0)</f>
        <v>0</v>
      </c>
      <c r="BF402" s="239">
        <f>IF(N402="snížená",J402,0)</f>
        <v>0</v>
      </c>
      <c r="BG402" s="239">
        <f>IF(N402="zákl. přenesená",J402,0)</f>
        <v>0</v>
      </c>
      <c r="BH402" s="239">
        <f>IF(N402="sníž. přenesená",J402,0)</f>
        <v>0</v>
      </c>
      <c r="BI402" s="239">
        <f>IF(N402="nulová",J402,0)</f>
        <v>0</v>
      </c>
      <c r="BJ402" s="16" t="s">
        <v>33</v>
      </c>
      <c r="BK402" s="239">
        <f>ROUND(I402*H402,2)</f>
        <v>0</v>
      </c>
      <c r="BL402" s="16" t="s">
        <v>162</v>
      </c>
      <c r="BM402" s="238" t="s">
        <v>733</v>
      </c>
    </row>
    <row r="403" s="13" customFormat="1">
      <c r="A403" s="13"/>
      <c r="B403" s="240"/>
      <c r="C403" s="241"/>
      <c r="D403" s="242" t="s">
        <v>164</v>
      </c>
      <c r="E403" s="243" t="s">
        <v>1</v>
      </c>
      <c r="F403" s="244" t="s">
        <v>713</v>
      </c>
      <c r="G403" s="241"/>
      <c r="H403" s="245">
        <v>2.2869999999999999</v>
      </c>
      <c r="I403" s="246"/>
      <c r="J403" s="241"/>
      <c r="K403" s="241"/>
      <c r="L403" s="247"/>
      <c r="M403" s="248"/>
      <c r="N403" s="249"/>
      <c r="O403" s="249"/>
      <c r="P403" s="249"/>
      <c r="Q403" s="249"/>
      <c r="R403" s="249"/>
      <c r="S403" s="249"/>
      <c r="T403" s="25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1" t="s">
        <v>164</v>
      </c>
      <c r="AU403" s="251" t="s">
        <v>85</v>
      </c>
      <c r="AV403" s="13" t="s">
        <v>85</v>
      </c>
      <c r="AW403" s="13" t="s">
        <v>31</v>
      </c>
      <c r="AX403" s="13" t="s">
        <v>77</v>
      </c>
      <c r="AY403" s="251" t="s">
        <v>156</v>
      </c>
    </row>
    <row r="404" s="2" customFormat="1" ht="33" customHeight="1">
      <c r="A404" s="37"/>
      <c r="B404" s="38"/>
      <c r="C404" s="226" t="s">
        <v>734</v>
      </c>
      <c r="D404" s="226" t="s">
        <v>158</v>
      </c>
      <c r="E404" s="227" t="s">
        <v>735</v>
      </c>
      <c r="F404" s="228" t="s">
        <v>736</v>
      </c>
      <c r="G404" s="229" t="s">
        <v>169</v>
      </c>
      <c r="H404" s="230">
        <v>3.7160000000000002</v>
      </c>
      <c r="I404" s="231"/>
      <c r="J404" s="232">
        <f>ROUND(I404*H404,2)</f>
        <v>0</v>
      </c>
      <c r="K404" s="233"/>
      <c r="L404" s="43"/>
      <c r="M404" s="234" t="s">
        <v>1</v>
      </c>
      <c r="N404" s="235" t="s">
        <v>42</v>
      </c>
      <c r="O404" s="90"/>
      <c r="P404" s="236">
        <f>O404*H404</f>
        <v>0</v>
      </c>
      <c r="Q404" s="236">
        <v>0</v>
      </c>
      <c r="R404" s="236">
        <f>Q404*H404</f>
        <v>0</v>
      </c>
      <c r="S404" s="236">
        <v>0</v>
      </c>
      <c r="T404" s="237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38" t="s">
        <v>162</v>
      </c>
      <c r="AT404" s="238" t="s">
        <v>158</v>
      </c>
      <c r="AU404" s="238" t="s">
        <v>85</v>
      </c>
      <c r="AY404" s="16" t="s">
        <v>156</v>
      </c>
      <c r="BE404" s="239">
        <f>IF(N404="základní",J404,0)</f>
        <v>0</v>
      </c>
      <c r="BF404" s="239">
        <f>IF(N404="snížená",J404,0)</f>
        <v>0</v>
      </c>
      <c r="BG404" s="239">
        <f>IF(N404="zákl. přenesená",J404,0)</f>
        <v>0</v>
      </c>
      <c r="BH404" s="239">
        <f>IF(N404="sníž. přenesená",J404,0)</f>
        <v>0</v>
      </c>
      <c r="BI404" s="239">
        <f>IF(N404="nulová",J404,0)</f>
        <v>0</v>
      </c>
      <c r="BJ404" s="16" t="s">
        <v>33</v>
      </c>
      <c r="BK404" s="239">
        <f>ROUND(I404*H404,2)</f>
        <v>0</v>
      </c>
      <c r="BL404" s="16" t="s">
        <v>162</v>
      </c>
      <c r="BM404" s="238" t="s">
        <v>737</v>
      </c>
    </row>
    <row r="405" s="13" customFormat="1">
      <c r="A405" s="13"/>
      <c r="B405" s="240"/>
      <c r="C405" s="241"/>
      <c r="D405" s="242" t="s">
        <v>164</v>
      </c>
      <c r="E405" s="243" t="s">
        <v>1</v>
      </c>
      <c r="F405" s="244" t="s">
        <v>708</v>
      </c>
      <c r="G405" s="241"/>
      <c r="H405" s="245">
        <v>1.4290000000000001</v>
      </c>
      <c r="I405" s="246"/>
      <c r="J405" s="241"/>
      <c r="K405" s="241"/>
      <c r="L405" s="247"/>
      <c r="M405" s="248"/>
      <c r="N405" s="249"/>
      <c r="O405" s="249"/>
      <c r="P405" s="249"/>
      <c r="Q405" s="249"/>
      <c r="R405" s="249"/>
      <c r="S405" s="249"/>
      <c r="T405" s="250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1" t="s">
        <v>164</v>
      </c>
      <c r="AU405" s="251" t="s">
        <v>85</v>
      </c>
      <c r="AV405" s="13" t="s">
        <v>85</v>
      </c>
      <c r="AW405" s="13" t="s">
        <v>31</v>
      </c>
      <c r="AX405" s="13" t="s">
        <v>77</v>
      </c>
      <c r="AY405" s="251" t="s">
        <v>156</v>
      </c>
    </row>
    <row r="406" s="13" customFormat="1">
      <c r="A406" s="13"/>
      <c r="B406" s="240"/>
      <c r="C406" s="241"/>
      <c r="D406" s="242" t="s">
        <v>164</v>
      </c>
      <c r="E406" s="243" t="s">
        <v>1</v>
      </c>
      <c r="F406" s="244" t="s">
        <v>713</v>
      </c>
      <c r="G406" s="241"/>
      <c r="H406" s="245">
        <v>2.2869999999999999</v>
      </c>
      <c r="I406" s="246"/>
      <c r="J406" s="241"/>
      <c r="K406" s="241"/>
      <c r="L406" s="247"/>
      <c r="M406" s="248"/>
      <c r="N406" s="249"/>
      <c r="O406" s="249"/>
      <c r="P406" s="249"/>
      <c r="Q406" s="249"/>
      <c r="R406" s="249"/>
      <c r="S406" s="249"/>
      <c r="T406" s="250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1" t="s">
        <v>164</v>
      </c>
      <c r="AU406" s="251" t="s">
        <v>85</v>
      </c>
      <c r="AV406" s="13" t="s">
        <v>85</v>
      </c>
      <c r="AW406" s="13" t="s">
        <v>31</v>
      </c>
      <c r="AX406" s="13" t="s">
        <v>77</v>
      </c>
      <c r="AY406" s="251" t="s">
        <v>156</v>
      </c>
    </row>
    <row r="407" s="2" customFormat="1" ht="33" customHeight="1">
      <c r="A407" s="37"/>
      <c r="B407" s="38"/>
      <c r="C407" s="226" t="s">
        <v>738</v>
      </c>
      <c r="D407" s="226" t="s">
        <v>158</v>
      </c>
      <c r="E407" s="227" t="s">
        <v>739</v>
      </c>
      <c r="F407" s="228" t="s">
        <v>740</v>
      </c>
      <c r="G407" s="229" t="s">
        <v>169</v>
      </c>
      <c r="H407" s="230">
        <v>3.952</v>
      </c>
      <c r="I407" s="231"/>
      <c r="J407" s="232">
        <f>ROUND(I407*H407,2)</f>
        <v>0</v>
      </c>
      <c r="K407" s="233"/>
      <c r="L407" s="43"/>
      <c r="M407" s="234" t="s">
        <v>1</v>
      </c>
      <c r="N407" s="235" t="s">
        <v>42</v>
      </c>
      <c r="O407" s="90"/>
      <c r="P407" s="236">
        <f>O407*H407</f>
        <v>0</v>
      </c>
      <c r="Q407" s="236">
        <v>0</v>
      </c>
      <c r="R407" s="236">
        <f>Q407*H407</f>
        <v>0</v>
      </c>
      <c r="S407" s="236">
        <v>0</v>
      </c>
      <c r="T407" s="237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38" t="s">
        <v>162</v>
      </c>
      <c r="AT407" s="238" t="s">
        <v>158</v>
      </c>
      <c r="AU407" s="238" t="s">
        <v>85</v>
      </c>
      <c r="AY407" s="16" t="s">
        <v>156</v>
      </c>
      <c r="BE407" s="239">
        <f>IF(N407="základní",J407,0)</f>
        <v>0</v>
      </c>
      <c r="BF407" s="239">
        <f>IF(N407="snížená",J407,0)</f>
        <v>0</v>
      </c>
      <c r="BG407" s="239">
        <f>IF(N407="zákl. přenesená",J407,0)</f>
        <v>0</v>
      </c>
      <c r="BH407" s="239">
        <f>IF(N407="sníž. přenesená",J407,0)</f>
        <v>0</v>
      </c>
      <c r="BI407" s="239">
        <f>IF(N407="nulová",J407,0)</f>
        <v>0</v>
      </c>
      <c r="BJ407" s="16" t="s">
        <v>33</v>
      </c>
      <c r="BK407" s="239">
        <f>ROUND(I407*H407,2)</f>
        <v>0</v>
      </c>
      <c r="BL407" s="16" t="s">
        <v>162</v>
      </c>
      <c r="BM407" s="238" t="s">
        <v>741</v>
      </c>
    </row>
    <row r="408" s="13" customFormat="1">
      <c r="A408" s="13"/>
      <c r="B408" s="240"/>
      <c r="C408" s="241"/>
      <c r="D408" s="242" t="s">
        <v>164</v>
      </c>
      <c r="E408" s="243" t="s">
        <v>1</v>
      </c>
      <c r="F408" s="244" t="s">
        <v>729</v>
      </c>
      <c r="G408" s="241"/>
      <c r="H408" s="245">
        <v>3.952</v>
      </c>
      <c r="I408" s="246"/>
      <c r="J408" s="241"/>
      <c r="K408" s="241"/>
      <c r="L408" s="247"/>
      <c r="M408" s="248"/>
      <c r="N408" s="249"/>
      <c r="O408" s="249"/>
      <c r="P408" s="249"/>
      <c r="Q408" s="249"/>
      <c r="R408" s="249"/>
      <c r="S408" s="249"/>
      <c r="T408" s="250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1" t="s">
        <v>164</v>
      </c>
      <c r="AU408" s="251" t="s">
        <v>85</v>
      </c>
      <c r="AV408" s="13" t="s">
        <v>85</v>
      </c>
      <c r="AW408" s="13" t="s">
        <v>31</v>
      </c>
      <c r="AX408" s="13" t="s">
        <v>77</v>
      </c>
      <c r="AY408" s="251" t="s">
        <v>156</v>
      </c>
    </row>
    <row r="409" s="2" customFormat="1" ht="16.5" customHeight="1">
      <c r="A409" s="37"/>
      <c r="B409" s="38"/>
      <c r="C409" s="226" t="s">
        <v>742</v>
      </c>
      <c r="D409" s="226" t="s">
        <v>158</v>
      </c>
      <c r="E409" s="227" t="s">
        <v>743</v>
      </c>
      <c r="F409" s="228" t="s">
        <v>744</v>
      </c>
      <c r="G409" s="229" t="s">
        <v>161</v>
      </c>
      <c r="H409" s="230">
        <v>1.3300000000000001</v>
      </c>
      <c r="I409" s="231"/>
      <c r="J409" s="232">
        <f>ROUND(I409*H409,2)</f>
        <v>0</v>
      </c>
      <c r="K409" s="233"/>
      <c r="L409" s="43"/>
      <c r="M409" s="234" t="s">
        <v>1</v>
      </c>
      <c r="N409" s="235" t="s">
        <v>42</v>
      </c>
      <c r="O409" s="90"/>
      <c r="P409" s="236">
        <f>O409*H409</f>
        <v>0</v>
      </c>
      <c r="Q409" s="236">
        <v>0.016070000000000001</v>
      </c>
      <c r="R409" s="236">
        <f>Q409*H409</f>
        <v>0.021373100000000003</v>
      </c>
      <c r="S409" s="236">
        <v>0</v>
      </c>
      <c r="T409" s="237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38" t="s">
        <v>162</v>
      </c>
      <c r="AT409" s="238" t="s">
        <v>158</v>
      </c>
      <c r="AU409" s="238" t="s">
        <v>85</v>
      </c>
      <c r="AY409" s="16" t="s">
        <v>156</v>
      </c>
      <c r="BE409" s="239">
        <f>IF(N409="základní",J409,0)</f>
        <v>0</v>
      </c>
      <c r="BF409" s="239">
        <f>IF(N409="snížená",J409,0)</f>
        <v>0</v>
      </c>
      <c r="BG409" s="239">
        <f>IF(N409="zákl. přenesená",J409,0)</f>
        <v>0</v>
      </c>
      <c r="BH409" s="239">
        <f>IF(N409="sníž. přenesená",J409,0)</f>
        <v>0</v>
      </c>
      <c r="BI409" s="239">
        <f>IF(N409="nulová",J409,0)</f>
        <v>0</v>
      </c>
      <c r="BJ409" s="16" t="s">
        <v>33</v>
      </c>
      <c r="BK409" s="239">
        <f>ROUND(I409*H409,2)</f>
        <v>0</v>
      </c>
      <c r="BL409" s="16" t="s">
        <v>162</v>
      </c>
      <c r="BM409" s="238" t="s">
        <v>745</v>
      </c>
    </row>
    <row r="410" s="13" customFormat="1">
      <c r="A410" s="13"/>
      <c r="B410" s="240"/>
      <c r="C410" s="241"/>
      <c r="D410" s="242" t="s">
        <v>164</v>
      </c>
      <c r="E410" s="243" t="s">
        <v>1</v>
      </c>
      <c r="F410" s="244" t="s">
        <v>746</v>
      </c>
      <c r="G410" s="241"/>
      <c r="H410" s="245">
        <v>1.3300000000000001</v>
      </c>
      <c r="I410" s="246"/>
      <c r="J410" s="241"/>
      <c r="K410" s="241"/>
      <c r="L410" s="247"/>
      <c r="M410" s="248"/>
      <c r="N410" s="249"/>
      <c r="O410" s="249"/>
      <c r="P410" s="249"/>
      <c r="Q410" s="249"/>
      <c r="R410" s="249"/>
      <c r="S410" s="249"/>
      <c r="T410" s="25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1" t="s">
        <v>164</v>
      </c>
      <c r="AU410" s="251" t="s">
        <v>85</v>
      </c>
      <c r="AV410" s="13" t="s">
        <v>85</v>
      </c>
      <c r="AW410" s="13" t="s">
        <v>31</v>
      </c>
      <c r="AX410" s="13" t="s">
        <v>77</v>
      </c>
      <c r="AY410" s="251" t="s">
        <v>156</v>
      </c>
    </row>
    <row r="411" s="2" customFormat="1" ht="16.5" customHeight="1">
      <c r="A411" s="37"/>
      <c r="B411" s="38"/>
      <c r="C411" s="226" t="s">
        <v>747</v>
      </c>
      <c r="D411" s="226" t="s">
        <v>158</v>
      </c>
      <c r="E411" s="227" t="s">
        <v>748</v>
      </c>
      <c r="F411" s="228" t="s">
        <v>749</v>
      </c>
      <c r="G411" s="229" t="s">
        <v>161</v>
      </c>
      <c r="H411" s="230">
        <v>1.3300000000000001</v>
      </c>
      <c r="I411" s="231"/>
      <c r="J411" s="232">
        <f>ROUND(I411*H411,2)</f>
        <v>0</v>
      </c>
      <c r="K411" s="233"/>
      <c r="L411" s="43"/>
      <c r="M411" s="234" t="s">
        <v>1</v>
      </c>
      <c r="N411" s="235" t="s">
        <v>42</v>
      </c>
      <c r="O411" s="90"/>
      <c r="P411" s="236">
        <f>O411*H411</f>
        <v>0</v>
      </c>
      <c r="Q411" s="236">
        <v>0</v>
      </c>
      <c r="R411" s="236">
        <f>Q411*H411</f>
        <v>0</v>
      </c>
      <c r="S411" s="236">
        <v>0</v>
      </c>
      <c r="T411" s="237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38" t="s">
        <v>162</v>
      </c>
      <c r="AT411" s="238" t="s">
        <v>158</v>
      </c>
      <c r="AU411" s="238" t="s">
        <v>85</v>
      </c>
      <c r="AY411" s="16" t="s">
        <v>156</v>
      </c>
      <c r="BE411" s="239">
        <f>IF(N411="základní",J411,0)</f>
        <v>0</v>
      </c>
      <c r="BF411" s="239">
        <f>IF(N411="snížená",J411,0)</f>
        <v>0</v>
      </c>
      <c r="BG411" s="239">
        <f>IF(N411="zákl. přenesená",J411,0)</f>
        <v>0</v>
      </c>
      <c r="BH411" s="239">
        <f>IF(N411="sníž. přenesená",J411,0)</f>
        <v>0</v>
      </c>
      <c r="BI411" s="239">
        <f>IF(N411="nulová",J411,0)</f>
        <v>0</v>
      </c>
      <c r="BJ411" s="16" t="s">
        <v>33</v>
      </c>
      <c r="BK411" s="239">
        <f>ROUND(I411*H411,2)</f>
        <v>0</v>
      </c>
      <c r="BL411" s="16" t="s">
        <v>162</v>
      </c>
      <c r="BM411" s="238" t="s">
        <v>750</v>
      </c>
    </row>
    <row r="412" s="2" customFormat="1" ht="16.5" customHeight="1">
      <c r="A412" s="37"/>
      <c r="B412" s="38"/>
      <c r="C412" s="226" t="s">
        <v>751</v>
      </c>
      <c r="D412" s="226" t="s">
        <v>158</v>
      </c>
      <c r="E412" s="227" t="s">
        <v>752</v>
      </c>
      <c r="F412" s="228" t="s">
        <v>753</v>
      </c>
      <c r="G412" s="229" t="s">
        <v>234</v>
      </c>
      <c r="H412" s="230">
        <v>0.371</v>
      </c>
      <c r="I412" s="231"/>
      <c r="J412" s="232">
        <f>ROUND(I412*H412,2)</f>
        <v>0</v>
      </c>
      <c r="K412" s="233"/>
      <c r="L412" s="43"/>
      <c r="M412" s="234" t="s">
        <v>1</v>
      </c>
      <c r="N412" s="235" t="s">
        <v>42</v>
      </c>
      <c r="O412" s="90"/>
      <c r="P412" s="236">
        <f>O412*H412</f>
        <v>0</v>
      </c>
      <c r="Q412" s="236">
        <v>1.06277</v>
      </c>
      <c r="R412" s="236">
        <f>Q412*H412</f>
        <v>0.39428766999999998</v>
      </c>
      <c r="S412" s="236">
        <v>0</v>
      </c>
      <c r="T412" s="237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38" t="s">
        <v>162</v>
      </c>
      <c r="AT412" s="238" t="s">
        <v>158</v>
      </c>
      <c r="AU412" s="238" t="s">
        <v>85</v>
      </c>
      <c r="AY412" s="16" t="s">
        <v>156</v>
      </c>
      <c r="BE412" s="239">
        <f>IF(N412="základní",J412,0)</f>
        <v>0</v>
      </c>
      <c r="BF412" s="239">
        <f>IF(N412="snížená",J412,0)</f>
        <v>0</v>
      </c>
      <c r="BG412" s="239">
        <f>IF(N412="zákl. přenesená",J412,0)</f>
        <v>0</v>
      </c>
      <c r="BH412" s="239">
        <f>IF(N412="sníž. přenesená",J412,0)</f>
        <v>0</v>
      </c>
      <c r="BI412" s="239">
        <f>IF(N412="nulová",J412,0)</f>
        <v>0</v>
      </c>
      <c r="BJ412" s="16" t="s">
        <v>33</v>
      </c>
      <c r="BK412" s="239">
        <f>ROUND(I412*H412,2)</f>
        <v>0</v>
      </c>
      <c r="BL412" s="16" t="s">
        <v>162</v>
      </c>
      <c r="BM412" s="238" t="s">
        <v>754</v>
      </c>
    </row>
    <row r="413" s="13" customFormat="1">
      <c r="A413" s="13"/>
      <c r="B413" s="240"/>
      <c r="C413" s="241"/>
      <c r="D413" s="242" t="s">
        <v>164</v>
      </c>
      <c r="E413" s="243" t="s">
        <v>1</v>
      </c>
      <c r="F413" s="244" t="s">
        <v>755</v>
      </c>
      <c r="G413" s="241"/>
      <c r="H413" s="245">
        <v>0.095000000000000001</v>
      </c>
      <c r="I413" s="246"/>
      <c r="J413" s="241"/>
      <c r="K413" s="241"/>
      <c r="L413" s="247"/>
      <c r="M413" s="248"/>
      <c r="N413" s="249"/>
      <c r="O413" s="249"/>
      <c r="P413" s="249"/>
      <c r="Q413" s="249"/>
      <c r="R413" s="249"/>
      <c r="S413" s="249"/>
      <c r="T413" s="250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1" t="s">
        <v>164</v>
      </c>
      <c r="AU413" s="251" t="s">
        <v>85</v>
      </c>
      <c r="AV413" s="13" t="s">
        <v>85</v>
      </c>
      <c r="AW413" s="13" t="s">
        <v>31</v>
      </c>
      <c r="AX413" s="13" t="s">
        <v>77</v>
      </c>
      <c r="AY413" s="251" t="s">
        <v>156</v>
      </c>
    </row>
    <row r="414" s="13" customFormat="1">
      <c r="A414" s="13"/>
      <c r="B414" s="240"/>
      <c r="C414" s="241"/>
      <c r="D414" s="242" t="s">
        <v>164</v>
      </c>
      <c r="E414" s="243" t="s">
        <v>1</v>
      </c>
      <c r="F414" s="244" t="s">
        <v>756</v>
      </c>
      <c r="G414" s="241"/>
      <c r="H414" s="245">
        <v>0.19300000000000001</v>
      </c>
      <c r="I414" s="246"/>
      <c r="J414" s="241"/>
      <c r="K414" s="241"/>
      <c r="L414" s="247"/>
      <c r="M414" s="248"/>
      <c r="N414" s="249"/>
      <c r="O414" s="249"/>
      <c r="P414" s="249"/>
      <c r="Q414" s="249"/>
      <c r="R414" s="249"/>
      <c r="S414" s="249"/>
      <c r="T414" s="250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1" t="s">
        <v>164</v>
      </c>
      <c r="AU414" s="251" t="s">
        <v>85</v>
      </c>
      <c r="AV414" s="13" t="s">
        <v>85</v>
      </c>
      <c r="AW414" s="13" t="s">
        <v>31</v>
      </c>
      <c r="AX414" s="13" t="s">
        <v>77</v>
      </c>
      <c r="AY414" s="251" t="s">
        <v>156</v>
      </c>
    </row>
    <row r="415" s="13" customFormat="1">
      <c r="A415" s="13"/>
      <c r="B415" s="240"/>
      <c r="C415" s="241"/>
      <c r="D415" s="242" t="s">
        <v>164</v>
      </c>
      <c r="E415" s="243" t="s">
        <v>1</v>
      </c>
      <c r="F415" s="244" t="s">
        <v>757</v>
      </c>
      <c r="G415" s="241"/>
      <c r="H415" s="245">
        <v>0.083000000000000004</v>
      </c>
      <c r="I415" s="246"/>
      <c r="J415" s="241"/>
      <c r="K415" s="241"/>
      <c r="L415" s="247"/>
      <c r="M415" s="248"/>
      <c r="N415" s="249"/>
      <c r="O415" s="249"/>
      <c r="P415" s="249"/>
      <c r="Q415" s="249"/>
      <c r="R415" s="249"/>
      <c r="S415" s="249"/>
      <c r="T415" s="250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1" t="s">
        <v>164</v>
      </c>
      <c r="AU415" s="251" t="s">
        <v>85</v>
      </c>
      <c r="AV415" s="13" t="s">
        <v>85</v>
      </c>
      <c r="AW415" s="13" t="s">
        <v>31</v>
      </c>
      <c r="AX415" s="13" t="s">
        <v>77</v>
      </c>
      <c r="AY415" s="251" t="s">
        <v>156</v>
      </c>
    </row>
    <row r="416" s="2" customFormat="1" ht="24.15" customHeight="1">
      <c r="A416" s="37"/>
      <c r="B416" s="38"/>
      <c r="C416" s="226" t="s">
        <v>758</v>
      </c>
      <c r="D416" s="226" t="s">
        <v>158</v>
      </c>
      <c r="E416" s="227" t="s">
        <v>759</v>
      </c>
      <c r="F416" s="228" t="s">
        <v>760</v>
      </c>
      <c r="G416" s="229" t="s">
        <v>161</v>
      </c>
      <c r="H416" s="230">
        <v>4.3200000000000003</v>
      </c>
      <c r="I416" s="231"/>
      <c r="J416" s="232">
        <f>ROUND(I416*H416,2)</f>
        <v>0</v>
      </c>
      <c r="K416" s="233"/>
      <c r="L416" s="43"/>
      <c r="M416" s="234" t="s">
        <v>1</v>
      </c>
      <c r="N416" s="235" t="s">
        <v>42</v>
      </c>
      <c r="O416" s="90"/>
      <c r="P416" s="236">
        <f>O416*H416</f>
        <v>0</v>
      </c>
      <c r="Q416" s="236">
        <v>0.105</v>
      </c>
      <c r="R416" s="236">
        <f>Q416*H416</f>
        <v>0.4536</v>
      </c>
      <c r="S416" s="236">
        <v>0</v>
      </c>
      <c r="T416" s="237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38" t="s">
        <v>162</v>
      </c>
      <c r="AT416" s="238" t="s">
        <v>158</v>
      </c>
      <c r="AU416" s="238" t="s">
        <v>85</v>
      </c>
      <c r="AY416" s="16" t="s">
        <v>156</v>
      </c>
      <c r="BE416" s="239">
        <f>IF(N416="základní",J416,0)</f>
        <v>0</v>
      </c>
      <c r="BF416" s="239">
        <f>IF(N416="snížená",J416,0)</f>
        <v>0</v>
      </c>
      <c r="BG416" s="239">
        <f>IF(N416="zákl. přenesená",J416,0)</f>
        <v>0</v>
      </c>
      <c r="BH416" s="239">
        <f>IF(N416="sníž. přenesená",J416,0)</f>
        <v>0</v>
      </c>
      <c r="BI416" s="239">
        <f>IF(N416="nulová",J416,0)</f>
        <v>0</v>
      </c>
      <c r="BJ416" s="16" t="s">
        <v>33</v>
      </c>
      <c r="BK416" s="239">
        <f>ROUND(I416*H416,2)</f>
        <v>0</v>
      </c>
      <c r="BL416" s="16" t="s">
        <v>162</v>
      </c>
      <c r="BM416" s="238" t="s">
        <v>761</v>
      </c>
    </row>
    <row r="417" s="13" customFormat="1">
      <c r="A417" s="13"/>
      <c r="B417" s="240"/>
      <c r="C417" s="241"/>
      <c r="D417" s="242" t="s">
        <v>164</v>
      </c>
      <c r="E417" s="243" t="s">
        <v>1</v>
      </c>
      <c r="F417" s="244" t="s">
        <v>762</v>
      </c>
      <c r="G417" s="241"/>
      <c r="H417" s="245">
        <v>1.1699999999999999</v>
      </c>
      <c r="I417" s="246"/>
      <c r="J417" s="241"/>
      <c r="K417" s="241"/>
      <c r="L417" s="247"/>
      <c r="M417" s="248"/>
      <c r="N417" s="249"/>
      <c r="O417" s="249"/>
      <c r="P417" s="249"/>
      <c r="Q417" s="249"/>
      <c r="R417" s="249"/>
      <c r="S417" s="249"/>
      <c r="T417" s="250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1" t="s">
        <v>164</v>
      </c>
      <c r="AU417" s="251" t="s">
        <v>85</v>
      </c>
      <c r="AV417" s="13" t="s">
        <v>85</v>
      </c>
      <c r="AW417" s="13" t="s">
        <v>31</v>
      </c>
      <c r="AX417" s="13" t="s">
        <v>77</v>
      </c>
      <c r="AY417" s="251" t="s">
        <v>156</v>
      </c>
    </row>
    <row r="418" s="13" customFormat="1">
      <c r="A418" s="13"/>
      <c r="B418" s="240"/>
      <c r="C418" s="241"/>
      <c r="D418" s="242" t="s">
        <v>164</v>
      </c>
      <c r="E418" s="243" t="s">
        <v>1</v>
      </c>
      <c r="F418" s="244" t="s">
        <v>763</v>
      </c>
      <c r="G418" s="241"/>
      <c r="H418" s="245">
        <v>3.1499999999999999</v>
      </c>
      <c r="I418" s="246"/>
      <c r="J418" s="241"/>
      <c r="K418" s="241"/>
      <c r="L418" s="247"/>
      <c r="M418" s="248"/>
      <c r="N418" s="249"/>
      <c r="O418" s="249"/>
      <c r="P418" s="249"/>
      <c r="Q418" s="249"/>
      <c r="R418" s="249"/>
      <c r="S418" s="249"/>
      <c r="T418" s="250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1" t="s">
        <v>164</v>
      </c>
      <c r="AU418" s="251" t="s">
        <v>85</v>
      </c>
      <c r="AV418" s="13" t="s">
        <v>85</v>
      </c>
      <c r="AW418" s="13" t="s">
        <v>31</v>
      </c>
      <c r="AX418" s="13" t="s">
        <v>77</v>
      </c>
      <c r="AY418" s="251" t="s">
        <v>156</v>
      </c>
    </row>
    <row r="419" s="2" customFormat="1" ht="21.75" customHeight="1">
      <c r="A419" s="37"/>
      <c r="B419" s="38"/>
      <c r="C419" s="226" t="s">
        <v>764</v>
      </c>
      <c r="D419" s="226" t="s">
        <v>158</v>
      </c>
      <c r="E419" s="227" t="s">
        <v>765</v>
      </c>
      <c r="F419" s="228" t="s">
        <v>766</v>
      </c>
      <c r="G419" s="229" t="s">
        <v>161</v>
      </c>
      <c r="H419" s="230">
        <v>38.109999999999999</v>
      </c>
      <c r="I419" s="231"/>
      <c r="J419" s="232">
        <f>ROUND(I419*H419,2)</f>
        <v>0</v>
      </c>
      <c r="K419" s="233"/>
      <c r="L419" s="43"/>
      <c r="M419" s="234" t="s">
        <v>1</v>
      </c>
      <c r="N419" s="235" t="s">
        <v>42</v>
      </c>
      <c r="O419" s="90"/>
      <c r="P419" s="236">
        <f>O419*H419</f>
        <v>0</v>
      </c>
      <c r="Q419" s="236">
        <v>0</v>
      </c>
      <c r="R419" s="236">
        <f>Q419*H419</f>
        <v>0</v>
      </c>
      <c r="S419" s="236">
        <v>0</v>
      </c>
      <c r="T419" s="237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38" t="s">
        <v>162</v>
      </c>
      <c r="AT419" s="238" t="s">
        <v>158</v>
      </c>
      <c r="AU419" s="238" t="s">
        <v>85</v>
      </c>
      <c r="AY419" s="16" t="s">
        <v>156</v>
      </c>
      <c r="BE419" s="239">
        <f>IF(N419="základní",J419,0)</f>
        <v>0</v>
      </c>
      <c r="BF419" s="239">
        <f>IF(N419="snížená",J419,0)</f>
        <v>0</v>
      </c>
      <c r="BG419" s="239">
        <f>IF(N419="zákl. přenesená",J419,0)</f>
        <v>0</v>
      </c>
      <c r="BH419" s="239">
        <f>IF(N419="sníž. přenesená",J419,0)</f>
        <v>0</v>
      </c>
      <c r="BI419" s="239">
        <f>IF(N419="nulová",J419,0)</f>
        <v>0</v>
      </c>
      <c r="BJ419" s="16" t="s">
        <v>33</v>
      </c>
      <c r="BK419" s="239">
        <f>ROUND(I419*H419,2)</f>
        <v>0</v>
      </c>
      <c r="BL419" s="16" t="s">
        <v>162</v>
      </c>
      <c r="BM419" s="238" t="s">
        <v>767</v>
      </c>
    </row>
    <row r="420" s="13" customFormat="1">
      <c r="A420" s="13"/>
      <c r="B420" s="240"/>
      <c r="C420" s="241"/>
      <c r="D420" s="242" t="s">
        <v>164</v>
      </c>
      <c r="E420" s="243" t="s">
        <v>1</v>
      </c>
      <c r="F420" s="244" t="s">
        <v>768</v>
      </c>
      <c r="G420" s="241"/>
      <c r="H420" s="245">
        <v>38.109999999999999</v>
      </c>
      <c r="I420" s="246"/>
      <c r="J420" s="241"/>
      <c r="K420" s="241"/>
      <c r="L420" s="247"/>
      <c r="M420" s="248"/>
      <c r="N420" s="249"/>
      <c r="O420" s="249"/>
      <c r="P420" s="249"/>
      <c r="Q420" s="249"/>
      <c r="R420" s="249"/>
      <c r="S420" s="249"/>
      <c r="T420" s="250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1" t="s">
        <v>164</v>
      </c>
      <c r="AU420" s="251" t="s">
        <v>85</v>
      </c>
      <c r="AV420" s="13" t="s">
        <v>85</v>
      </c>
      <c r="AW420" s="13" t="s">
        <v>31</v>
      </c>
      <c r="AX420" s="13" t="s">
        <v>77</v>
      </c>
      <c r="AY420" s="251" t="s">
        <v>156</v>
      </c>
    </row>
    <row r="421" s="2" customFormat="1" ht="33" customHeight="1">
      <c r="A421" s="37"/>
      <c r="B421" s="38"/>
      <c r="C421" s="226" t="s">
        <v>769</v>
      </c>
      <c r="D421" s="226" t="s">
        <v>158</v>
      </c>
      <c r="E421" s="227" t="s">
        <v>770</v>
      </c>
      <c r="F421" s="228" t="s">
        <v>771</v>
      </c>
      <c r="G421" s="229" t="s">
        <v>276</v>
      </c>
      <c r="H421" s="230">
        <v>35.859999999999999</v>
      </c>
      <c r="I421" s="231"/>
      <c r="J421" s="232">
        <f>ROUND(I421*H421,2)</f>
        <v>0</v>
      </c>
      <c r="K421" s="233"/>
      <c r="L421" s="43"/>
      <c r="M421" s="234" t="s">
        <v>1</v>
      </c>
      <c r="N421" s="235" t="s">
        <v>42</v>
      </c>
      <c r="O421" s="90"/>
      <c r="P421" s="236">
        <f>O421*H421</f>
        <v>0</v>
      </c>
      <c r="Q421" s="236">
        <v>2.0000000000000002E-05</v>
      </c>
      <c r="R421" s="236">
        <f>Q421*H421</f>
        <v>0.00071720000000000009</v>
      </c>
      <c r="S421" s="236">
        <v>0</v>
      </c>
      <c r="T421" s="237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38" t="s">
        <v>162</v>
      </c>
      <c r="AT421" s="238" t="s">
        <v>158</v>
      </c>
      <c r="AU421" s="238" t="s">
        <v>85</v>
      </c>
      <c r="AY421" s="16" t="s">
        <v>156</v>
      </c>
      <c r="BE421" s="239">
        <f>IF(N421="základní",J421,0)</f>
        <v>0</v>
      </c>
      <c r="BF421" s="239">
        <f>IF(N421="snížená",J421,0)</f>
        <v>0</v>
      </c>
      <c r="BG421" s="239">
        <f>IF(N421="zákl. přenesená",J421,0)</f>
        <v>0</v>
      </c>
      <c r="BH421" s="239">
        <f>IF(N421="sníž. přenesená",J421,0)</f>
        <v>0</v>
      </c>
      <c r="BI421" s="239">
        <f>IF(N421="nulová",J421,0)</f>
        <v>0</v>
      </c>
      <c r="BJ421" s="16" t="s">
        <v>33</v>
      </c>
      <c r="BK421" s="239">
        <f>ROUND(I421*H421,2)</f>
        <v>0</v>
      </c>
      <c r="BL421" s="16" t="s">
        <v>162</v>
      </c>
      <c r="BM421" s="238" t="s">
        <v>772</v>
      </c>
    </row>
    <row r="422" s="13" customFormat="1">
      <c r="A422" s="13"/>
      <c r="B422" s="240"/>
      <c r="C422" s="241"/>
      <c r="D422" s="242" t="s">
        <v>164</v>
      </c>
      <c r="E422" s="243" t="s">
        <v>1</v>
      </c>
      <c r="F422" s="244" t="s">
        <v>773</v>
      </c>
      <c r="G422" s="241"/>
      <c r="H422" s="245">
        <v>35.859999999999999</v>
      </c>
      <c r="I422" s="246"/>
      <c r="J422" s="241"/>
      <c r="K422" s="241"/>
      <c r="L422" s="247"/>
      <c r="M422" s="248"/>
      <c r="N422" s="249"/>
      <c r="O422" s="249"/>
      <c r="P422" s="249"/>
      <c r="Q422" s="249"/>
      <c r="R422" s="249"/>
      <c r="S422" s="249"/>
      <c r="T422" s="250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1" t="s">
        <v>164</v>
      </c>
      <c r="AU422" s="251" t="s">
        <v>85</v>
      </c>
      <c r="AV422" s="13" t="s">
        <v>85</v>
      </c>
      <c r="AW422" s="13" t="s">
        <v>31</v>
      </c>
      <c r="AX422" s="13" t="s">
        <v>77</v>
      </c>
      <c r="AY422" s="251" t="s">
        <v>156</v>
      </c>
    </row>
    <row r="423" s="2" customFormat="1" ht="24.15" customHeight="1">
      <c r="A423" s="37"/>
      <c r="B423" s="38"/>
      <c r="C423" s="226" t="s">
        <v>774</v>
      </c>
      <c r="D423" s="226" t="s">
        <v>158</v>
      </c>
      <c r="E423" s="227" t="s">
        <v>775</v>
      </c>
      <c r="F423" s="228" t="s">
        <v>776</v>
      </c>
      <c r="G423" s="229" t="s">
        <v>169</v>
      </c>
      <c r="H423" s="230">
        <v>2.8570000000000002</v>
      </c>
      <c r="I423" s="231"/>
      <c r="J423" s="232">
        <f>ROUND(I423*H423,2)</f>
        <v>0</v>
      </c>
      <c r="K423" s="233"/>
      <c r="L423" s="43"/>
      <c r="M423" s="234" t="s">
        <v>1</v>
      </c>
      <c r="N423" s="235" t="s">
        <v>42</v>
      </c>
      <c r="O423" s="90"/>
      <c r="P423" s="236">
        <f>O423*H423</f>
        <v>0</v>
      </c>
      <c r="Q423" s="236">
        <v>2.1600000000000001</v>
      </c>
      <c r="R423" s="236">
        <f>Q423*H423</f>
        <v>6.171120000000001</v>
      </c>
      <c r="S423" s="236">
        <v>0</v>
      </c>
      <c r="T423" s="237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38" t="s">
        <v>162</v>
      </c>
      <c r="AT423" s="238" t="s">
        <v>158</v>
      </c>
      <c r="AU423" s="238" t="s">
        <v>85</v>
      </c>
      <c r="AY423" s="16" t="s">
        <v>156</v>
      </c>
      <c r="BE423" s="239">
        <f>IF(N423="základní",J423,0)</f>
        <v>0</v>
      </c>
      <c r="BF423" s="239">
        <f>IF(N423="snížená",J423,0)</f>
        <v>0</v>
      </c>
      <c r="BG423" s="239">
        <f>IF(N423="zákl. přenesená",J423,0)</f>
        <v>0</v>
      </c>
      <c r="BH423" s="239">
        <f>IF(N423="sníž. přenesená",J423,0)</f>
        <v>0</v>
      </c>
      <c r="BI423" s="239">
        <f>IF(N423="nulová",J423,0)</f>
        <v>0</v>
      </c>
      <c r="BJ423" s="16" t="s">
        <v>33</v>
      </c>
      <c r="BK423" s="239">
        <f>ROUND(I423*H423,2)</f>
        <v>0</v>
      </c>
      <c r="BL423" s="16" t="s">
        <v>162</v>
      </c>
      <c r="BM423" s="238" t="s">
        <v>777</v>
      </c>
    </row>
    <row r="424" s="13" customFormat="1">
      <c r="A424" s="13"/>
      <c r="B424" s="240"/>
      <c r="C424" s="241"/>
      <c r="D424" s="242" t="s">
        <v>164</v>
      </c>
      <c r="E424" s="243" t="s">
        <v>1</v>
      </c>
      <c r="F424" s="244" t="s">
        <v>724</v>
      </c>
      <c r="G424" s="241"/>
      <c r="H424" s="245">
        <v>2.8570000000000002</v>
      </c>
      <c r="I424" s="246"/>
      <c r="J424" s="241"/>
      <c r="K424" s="241"/>
      <c r="L424" s="247"/>
      <c r="M424" s="248"/>
      <c r="N424" s="249"/>
      <c r="O424" s="249"/>
      <c r="P424" s="249"/>
      <c r="Q424" s="249"/>
      <c r="R424" s="249"/>
      <c r="S424" s="249"/>
      <c r="T424" s="250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51" t="s">
        <v>164</v>
      </c>
      <c r="AU424" s="251" t="s">
        <v>85</v>
      </c>
      <c r="AV424" s="13" t="s">
        <v>85</v>
      </c>
      <c r="AW424" s="13" t="s">
        <v>31</v>
      </c>
      <c r="AX424" s="13" t="s">
        <v>77</v>
      </c>
      <c r="AY424" s="251" t="s">
        <v>156</v>
      </c>
    </row>
    <row r="425" s="2" customFormat="1" ht="21.75" customHeight="1">
      <c r="A425" s="37"/>
      <c r="B425" s="38"/>
      <c r="C425" s="226" t="s">
        <v>778</v>
      </c>
      <c r="D425" s="226" t="s">
        <v>158</v>
      </c>
      <c r="E425" s="227" t="s">
        <v>779</v>
      </c>
      <c r="F425" s="228" t="s">
        <v>780</v>
      </c>
      <c r="G425" s="229" t="s">
        <v>161</v>
      </c>
      <c r="H425" s="230">
        <v>3.6619999999999999</v>
      </c>
      <c r="I425" s="231"/>
      <c r="J425" s="232">
        <f>ROUND(I425*H425,2)</f>
        <v>0</v>
      </c>
      <c r="K425" s="233"/>
      <c r="L425" s="43"/>
      <c r="M425" s="234" t="s">
        <v>1</v>
      </c>
      <c r="N425" s="235" t="s">
        <v>42</v>
      </c>
      <c r="O425" s="90"/>
      <c r="P425" s="236">
        <f>O425*H425</f>
        <v>0</v>
      </c>
      <c r="Q425" s="236">
        <v>0.55110000000000003</v>
      </c>
      <c r="R425" s="236">
        <f>Q425*H425</f>
        <v>2.0181282</v>
      </c>
      <c r="S425" s="236">
        <v>0</v>
      </c>
      <c r="T425" s="237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38" t="s">
        <v>162</v>
      </c>
      <c r="AT425" s="238" t="s">
        <v>158</v>
      </c>
      <c r="AU425" s="238" t="s">
        <v>85</v>
      </c>
      <c r="AY425" s="16" t="s">
        <v>156</v>
      </c>
      <c r="BE425" s="239">
        <f>IF(N425="základní",J425,0)</f>
        <v>0</v>
      </c>
      <c r="BF425" s="239">
        <f>IF(N425="snížená",J425,0)</f>
        <v>0</v>
      </c>
      <c r="BG425" s="239">
        <f>IF(N425="zákl. přenesená",J425,0)</f>
        <v>0</v>
      </c>
      <c r="BH425" s="239">
        <f>IF(N425="sníž. přenesená",J425,0)</f>
        <v>0</v>
      </c>
      <c r="BI425" s="239">
        <f>IF(N425="nulová",J425,0)</f>
        <v>0</v>
      </c>
      <c r="BJ425" s="16" t="s">
        <v>33</v>
      </c>
      <c r="BK425" s="239">
        <f>ROUND(I425*H425,2)</f>
        <v>0</v>
      </c>
      <c r="BL425" s="16" t="s">
        <v>162</v>
      </c>
      <c r="BM425" s="238" t="s">
        <v>781</v>
      </c>
    </row>
    <row r="426" s="13" customFormat="1">
      <c r="A426" s="13"/>
      <c r="B426" s="240"/>
      <c r="C426" s="241"/>
      <c r="D426" s="242" t="s">
        <v>164</v>
      </c>
      <c r="E426" s="243" t="s">
        <v>1</v>
      </c>
      <c r="F426" s="244" t="s">
        <v>782</v>
      </c>
      <c r="G426" s="241"/>
      <c r="H426" s="245">
        <v>3.6619999999999999</v>
      </c>
      <c r="I426" s="246"/>
      <c r="J426" s="241"/>
      <c r="K426" s="241"/>
      <c r="L426" s="247"/>
      <c r="M426" s="248"/>
      <c r="N426" s="249"/>
      <c r="O426" s="249"/>
      <c r="P426" s="249"/>
      <c r="Q426" s="249"/>
      <c r="R426" s="249"/>
      <c r="S426" s="249"/>
      <c r="T426" s="250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1" t="s">
        <v>164</v>
      </c>
      <c r="AU426" s="251" t="s">
        <v>85</v>
      </c>
      <c r="AV426" s="13" t="s">
        <v>85</v>
      </c>
      <c r="AW426" s="13" t="s">
        <v>31</v>
      </c>
      <c r="AX426" s="13" t="s">
        <v>77</v>
      </c>
      <c r="AY426" s="251" t="s">
        <v>156</v>
      </c>
    </row>
    <row r="427" s="2" customFormat="1" ht="24.15" customHeight="1">
      <c r="A427" s="37"/>
      <c r="B427" s="38"/>
      <c r="C427" s="226" t="s">
        <v>783</v>
      </c>
      <c r="D427" s="226" t="s">
        <v>158</v>
      </c>
      <c r="E427" s="227" t="s">
        <v>784</v>
      </c>
      <c r="F427" s="228" t="s">
        <v>785</v>
      </c>
      <c r="G427" s="229" t="s">
        <v>348</v>
      </c>
      <c r="H427" s="230">
        <v>6</v>
      </c>
      <c r="I427" s="231"/>
      <c r="J427" s="232">
        <f>ROUND(I427*H427,2)</f>
        <v>0</v>
      </c>
      <c r="K427" s="233"/>
      <c r="L427" s="43"/>
      <c r="M427" s="234" t="s">
        <v>1</v>
      </c>
      <c r="N427" s="235" t="s">
        <v>42</v>
      </c>
      <c r="O427" s="90"/>
      <c r="P427" s="236">
        <f>O427*H427</f>
        <v>0</v>
      </c>
      <c r="Q427" s="236">
        <v>0</v>
      </c>
      <c r="R427" s="236">
        <f>Q427*H427</f>
        <v>0</v>
      </c>
      <c r="S427" s="236">
        <v>0</v>
      </c>
      <c r="T427" s="237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38" t="s">
        <v>162</v>
      </c>
      <c r="AT427" s="238" t="s">
        <v>158</v>
      </c>
      <c r="AU427" s="238" t="s">
        <v>85</v>
      </c>
      <c r="AY427" s="16" t="s">
        <v>156</v>
      </c>
      <c r="BE427" s="239">
        <f>IF(N427="základní",J427,0)</f>
        <v>0</v>
      </c>
      <c r="BF427" s="239">
        <f>IF(N427="snížená",J427,0)</f>
        <v>0</v>
      </c>
      <c r="BG427" s="239">
        <f>IF(N427="zákl. přenesená",J427,0)</f>
        <v>0</v>
      </c>
      <c r="BH427" s="239">
        <f>IF(N427="sníž. přenesená",J427,0)</f>
        <v>0</v>
      </c>
      <c r="BI427" s="239">
        <f>IF(N427="nulová",J427,0)</f>
        <v>0</v>
      </c>
      <c r="BJ427" s="16" t="s">
        <v>33</v>
      </c>
      <c r="BK427" s="239">
        <f>ROUND(I427*H427,2)</f>
        <v>0</v>
      </c>
      <c r="BL427" s="16" t="s">
        <v>162</v>
      </c>
      <c r="BM427" s="238" t="s">
        <v>786</v>
      </c>
    </row>
    <row r="428" s="13" customFormat="1">
      <c r="A428" s="13"/>
      <c r="B428" s="240"/>
      <c r="C428" s="241"/>
      <c r="D428" s="242" t="s">
        <v>164</v>
      </c>
      <c r="E428" s="243" t="s">
        <v>1</v>
      </c>
      <c r="F428" s="244" t="s">
        <v>787</v>
      </c>
      <c r="G428" s="241"/>
      <c r="H428" s="245">
        <v>6</v>
      </c>
      <c r="I428" s="246"/>
      <c r="J428" s="241"/>
      <c r="K428" s="241"/>
      <c r="L428" s="247"/>
      <c r="M428" s="248"/>
      <c r="N428" s="249"/>
      <c r="O428" s="249"/>
      <c r="P428" s="249"/>
      <c r="Q428" s="249"/>
      <c r="R428" s="249"/>
      <c r="S428" s="249"/>
      <c r="T428" s="25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1" t="s">
        <v>164</v>
      </c>
      <c r="AU428" s="251" t="s">
        <v>85</v>
      </c>
      <c r="AV428" s="13" t="s">
        <v>85</v>
      </c>
      <c r="AW428" s="13" t="s">
        <v>31</v>
      </c>
      <c r="AX428" s="13" t="s">
        <v>77</v>
      </c>
      <c r="AY428" s="251" t="s">
        <v>156</v>
      </c>
    </row>
    <row r="429" s="2" customFormat="1" ht="21.75" customHeight="1">
      <c r="A429" s="37"/>
      <c r="B429" s="38"/>
      <c r="C429" s="252" t="s">
        <v>788</v>
      </c>
      <c r="D429" s="252" t="s">
        <v>263</v>
      </c>
      <c r="E429" s="253" t="s">
        <v>789</v>
      </c>
      <c r="F429" s="254" t="s">
        <v>790</v>
      </c>
      <c r="G429" s="255" t="s">
        <v>348</v>
      </c>
      <c r="H429" s="256">
        <v>6</v>
      </c>
      <c r="I429" s="257"/>
      <c r="J429" s="258">
        <f>ROUND(I429*H429,2)</f>
        <v>0</v>
      </c>
      <c r="K429" s="259"/>
      <c r="L429" s="260"/>
      <c r="M429" s="261" t="s">
        <v>1</v>
      </c>
      <c r="N429" s="262" t="s">
        <v>42</v>
      </c>
      <c r="O429" s="90"/>
      <c r="P429" s="236">
        <f>O429*H429</f>
        <v>0</v>
      </c>
      <c r="Q429" s="236">
        <v>4.0000000000000003E-05</v>
      </c>
      <c r="R429" s="236">
        <f>Q429*H429</f>
        <v>0.00024000000000000003</v>
      </c>
      <c r="S429" s="236">
        <v>0</v>
      </c>
      <c r="T429" s="237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38" t="s">
        <v>200</v>
      </c>
      <c r="AT429" s="238" t="s">
        <v>263</v>
      </c>
      <c r="AU429" s="238" t="s">
        <v>85</v>
      </c>
      <c r="AY429" s="16" t="s">
        <v>156</v>
      </c>
      <c r="BE429" s="239">
        <f>IF(N429="základní",J429,0)</f>
        <v>0</v>
      </c>
      <c r="BF429" s="239">
        <f>IF(N429="snížená",J429,0)</f>
        <v>0</v>
      </c>
      <c r="BG429" s="239">
        <f>IF(N429="zákl. přenesená",J429,0)</f>
        <v>0</v>
      </c>
      <c r="BH429" s="239">
        <f>IF(N429="sníž. přenesená",J429,0)</f>
        <v>0</v>
      </c>
      <c r="BI429" s="239">
        <f>IF(N429="nulová",J429,0)</f>
        <v>0</v>
      </c>
      <c r="BJ429" s="16" t="s">
        <v>33</v>
      </c>
      <c r="BK429" s="239">
        <f>ROUND(I429*H429,2)</f>
        <v>0</v>
      </c>
      <c r="BL429" s="16" t="s">
        <v>162</v>
      </c>
      <c r="BM429" s="238" t="s">
        <v>791</v>
      </c>
    </row>
    <row r="430" s="12" customFormat="1" ht="22.8" customHeight="1">
      <c r="A430" s="12"/>
      <c r="B430" s="210"/>
      <c r="C430" s="211"/>
      <c r="D430" s="212" t="s">
        <v>76</v>
      </c>
      <c r="E430" s="224" t="s">
        <v>200</v>
      </c>
      <c r="F430" s="224" t="s">
        <v>792</v>
      </c>
      <c r="G430" s="211"/>
      <c r="H430" s="211"/>
      <c r="I430" s="214"/>
      <c r="J430" s="225">
        <f>BK430</f>
        <v>0</v>
      </c>
      <c r="K430" s="211"/>
      <c r="L430" s="216"/>
      <c r="M430" s="217"/>
      <c r="N430" s="218"/>
      <c r="O430" s="218"/>
      <c r="P430" s="219">
        <f>SUM(P431:P457)</f>
        <v>0</v>
      </c>
      <c r="Q430" s="218"/>
      <c r="R430" s="219">
        <f>SUM(R431:R457)</f>
        <v>0.5332070000000001</v>
      </c>
      <c r="S430" s="218"/>
      <c r="T430" s="220">
        <f>SUM(T431:T457)</f>
        <v>3.5690400000000002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21" t="s">
        <v>33</v>
      </c>
      <c r="AT430" s="222" t="s">
        <v>76</v>
      </c>
      <c r="AU430" s="222" t="s">
        <v>33</v>
      </c>
      <c r="AY430" s="221" t="s">
        <v>156</v>
      </c>
      <c r="BK430" s="223">
        <f>SUM(BK431:BK457)</f>
        <v>0</v>
      </c>
    </row>
    <row r="431" s="2" customFormat="1" ht="24.15" customHeight="1">
      <c r="A431" s="37"/>
      <c r="B431" s="38"/>
      <c r="C431" s="226" t="s">
        <v>793</v>
      </c>
      <c r="D431" s="226" t="s">
        <v>158</v>
      </c>
      <c r="E431" s="227" t="s">
        <v>794</v>
      </c>
      <c r="F431" s="228" t="s">
        <v>795</v>
      </c>
      <c r="G431" s="229" t="s">
        <v>169</v>
      </c>
      <c r="H431" s="230">
        <v>1.829</v>
      </c>
      <c r="I431" s="231"/>
      <c r="J431" s="232">
        <f>ROUND(I431*H431,2)</f>
        <v>0</v>
      </c>
      <c r="K431" s="233"/>
      <c r="L431" s="43"/>
      <c r="M431" s="234" t="s">
        <v>1</v>
      </c>
      <c r="N431" s="235" t="s">
        <v>42</v>
      </c>
      <c r="O431" s="90"/>
      <c r="P431" s="236">
        <f>O431*H431</f>
        <v>0</v>
      </c>
      <c r="Q431" s="236">
        <v>0</v>
      </c>
      <c r="R431" s="236">
        <f>Q431*H431</f>
        <v>0</v>
      </c>
      <c r="S431" s="236">
        <v>1.76</v>
      </c>
      <c r="T431" s="237">
        <f>S431*H431</f>
        <v>3.2190400000000001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238" t="s">
        <v>162</v>
      </c>
      <c r="AT431" s="238" t="s">
        <v>158</v>
      </c>
      <c r="AU431" s="238" t="s">
        <v>85</v>
      </c>
      <c r="AY431" s="16" t="s">
        <v>156</v>
      </c>
      <c r="BE431" s="239">
        <f>IF(N431="základní",J431,0)</f>
        <v>0</v>
      </c>
      <c r="BF431" s="239">
        <f>IF(N431="snížená",J431,0)</f>
        <v>0</v>
      </c>
      <c r="BG431" s="239">
        <f>IF(N431="zákl. přenesená",J431,0)</f>
        <v>0</v>
      </c>
      <c r="BH431" s="239">
        <f>IF(N431="sníž. přenesená",J431,0)</f>
        <v>0</v>
      </c>
      <c r="BI431" s="239">
        <f>IF(N431="nulová",J431,0)</f>
        <v>0</v>
      </c>
      <c r="BJ431" s="16" t="s">
        <v>33</v>
      </c>
      <c r="BK431" s="239">
        <f>ROUND(I431*H431,2)</f>
        <v>0</v>
      </c>
      <c r="BL431" s="16" t="s">
        <v>162</v>
      </c>
      <c r="BM431" s="238" t="s">
        <v>796</v>
      </c>
    </row>
    <row r="432" s="13" customFormat="1">
      <c r="A432" s="13"/>
      <c r="B432" s="240"/>
      <c r="C432" s="241"/>
      <c r="D432" s="242" t="s">
        <v>164</v>
      </c>
      <c r="E432" s="243" t="s">
        <v>1</v>
      </c>
      <c r="F432" s="244" t="s">
        <v>797</v>
      </c>
      <c r="G432" s="241"/>
      <c r="H432" s="245">
        <v>0.38900000000000001</v>
      </c>
      <c r="I432" s="246"/>
      <c r="J432" s="241"/>
      <c r="K432" s="241"/>
      <c r="L432" s="247"/>
      <c r="M432" s="248"/>
      <c r="N432" s="249"/>
      <c r="O432" s="249"/>
      <c r="P432" s="249"/>
      <c r="Q432" s="249"/>
      <c r="R432" s="249"/>
      <c r="S432" s="249"/>
      <c r="T432" s="25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1" t="s">
        <v>164</v>
      </c>
      <c r="AU432" s="251" t="s">
        <v>85</v>
      </c>
      <c r="AV432" s="13" t="s">
        <v>85</v>
      </c>
      <c r="AW432" s="13" t="s">
        <v>31</v>
      </c>
      <c r="AX432" s="13" t="s">
        <v>77</v>
      </c>
      <c r="AY432" s="251" t="s">
        <v>156</v>
      </c>
    </row>
    <row r="433" s="13" customFormat="1">
      <c r="A433" s="13"/>
      <c r="B433" s="240"/>
      <c r="C433" s="241"/>
      <c r="D433" s="242" t="s">
        <v>164</v>
      </c>
      <c r="E433" s="243" t="s">
        <v>1</v>
      </c>
      <c r="F433" s="244" t="s">
        <v>798</v>
      </c>
      <c r="G433" s="241"/>
      <c r="H433" s="245">
        <v>1.44</v>
      </c>
      <c r="I433" s="246"/>
      <c r="J433" s="241"/>
      <c r="K433" s="241"/>
      <c r="L433" s="247"/>
      <c r="M433" s="248"/>
      <c r="N433" s="249"/>
      <c r="O433" s="249"/>
      <c r="P433" s="249"/>
      <c r="Q433" s="249"/>
      <c r="R433" s="249"/>
      <c r="S433" s="249"/>
      <c r="T433" s="25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1" t="s">
        <v>164</v>
      </c>
      <c r="AU433" s="251" t="s">
        <v>85</v>
      </c>
      <c r="AV433" s="13" t="s">
        <v>85</v>
      </c>
      <c r="AW433" s="13" t="s">
        <v>31</v>
      </c>
      <c r="AX433" s="13" t="s">
        <v>77</v>
      </c>
      <c r="AY433" s="251" t="s">
        <v>156</v>
      </c>
    </row>
    <row r="434" s="2" customFormat="1" ht="37.8" customHeight="1">
      <c r="A434" s="37"/>
      <c r="B434" s="38"/>
      <c r="C434" s="226" t="s">
        <v>799</v>
      </c>
      <c r="D434" s="226" t="s">
        <v>158</v>
      </c>
      <c r="E434" s="227" t="s">
        <v>800</v>
      </c>
      <c r="F434" s="228" t="s">
        <v>801</v>
      </c>
      <c r="G434" s="229" t="s">
        <v>348</v>
      </c>
      <c r="H434" s="230">
        <v>4</v>
      </c>
      <c r="I434" s="231"/>
      <c r="J434" s="232">
        <f>ROUND(I434*H434,2)</f>
        <v>0</v>
      </c>
      <c r="K434" s="233"/>
      <c r="L434" s="43"/>
      <c r="M434" s="234" t="s">
        <v>1</v>
      </c>
      <c r="N434" s="235" t="s">
        <v>42</v>
      </c>
      <c r="O434" s="90"/>
      <c r="P434" s="236">
        <f>O434*H434</f>
        <v>0</v>
      </c>
      <c r="Q434" s="236">
        <v>0.089999999999999997</v>
      </c>
      <c r="R434" s="236">
        <f>Q434*H434</f>
        <v>0.35999999999999999</v>
      </c>
      <c r="S434" s="236">
        <v>0</v>
      </c>
      <c r="T434" s="237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238" t="s">
        <v>162</v>
      </c>
      <c r="AT434" s="238" t="s">
        <v>158</v>
      </c>
      <c r="AU434" s="238" t="s">
        <v>85</v>
      </c>
      <c r="AY434" s="16" t="s">
        <v>156</v>
      </c>
      <c r="BE434" s="239">
        <f>IF(N434="základní",J434,0)</f>
        <v>0</v>
      </c>
      <c r="BF434" s="239">
        <f>IF(N434="snížená",J434,0)</f>
        <v>0</v>
      </c>
      <c r="BG434" s="239">
        <f>IF(N434="zákl. přenesená",J434,0)</f>
        <v>0</v>
      </c>
      <c r="BH434" s="239">
        <f>IF(N434="sníž. přenesená",J434,0)</f>
        <v>0</v>
      </c>
      <c r="BI434" s="239">
        <f>IF(N434="nulová",J434,0)</f>
        <v>0</v>
      </c>
      <c r="BJ434" s="16" t="s">
        <v>33</v>
      </c>
      <c r="BK434" s="239">
        <f>ROUND(I434*H434,2)</f>
        <v>0</v>
      </c>
      <c r="BL434" s="16" t="s">
        <v>162</v>
      </c>
      <c r="BM434" s="238" t="s">
        <v>802</v>
      </c>
    </row>
    <row r="435" s="13" customFormat="1">
      <c r="A435" s="13"/>
      <c r="B435" s="240"/>
      <c r="C435" s="241"/>
      <c r="D435" s="242" t="s">
        <v>164</v>
      </c>
      <c r="E435" s="243" t="s">
        <v>1</v>
      </c>
      <c r="F435" s="244" t="s">
        <v>803</v>
      </c>
      <c r="G435" s="241"/>
      <c r="H435" s="245">
        <v>2</v>
      </c>
      <c r="I435" s="246"/>
      <c r="J435" s="241"/>
      <c r="K435" s="241"/>
      <c r="L435" s="247"/>
      <c r="M435" s="248"/>
      <c r="N435" s="249"/>
      <c r="O435" s="249"/>
      <c r="P435" s="249"/>
      <c r="Q435" s="249"/>
      <c r="R435" s="249"/>
      <c r="S435" s="249"/>
      <c r="T435" s="250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1" t="s">
        <v>164</v>
      </c>
      <c r="AU435" s="251" t="s">
        <v>85</v>
      </c>
      <c r="AV435" s="13" t="s">
        <v>85</v>
      </c>
      <c r="AW435" s="13" t="s">
        <v>31</v>
      </c>
      <c r="AX435" s="13" t="s">
        <v>77</v>
      </c>
      <c r="AY435" s="251" t="s">
        <v>156</v>
      </c>
    </row>
    <row r="436" s="13" customFormat="1">
      <c r="A436" s="13"/>
      <c r="B436" s="240"/>
      <c r="C436" s="241"/>
      <c r="D436" s="242" t="s">
        <v>164</v>
      </c>
      <c r="E436" s="243" t="s">
        <v>1</v>
      </c>
      <c r="F436" s="244" t="s">
        <v>804</v>
      </c>
      <c r="G436" s="241"/>
      <c r="H436" s="245">
        <v>1</v>
      </c>
      <c r="I436" s="246"/>
      <c r="J436" s="241"/>
      <c r="K436" s="241"/>
      <c r="L436" s="247"/>
      <c r="M436" s="248"/>
      <c r="N436" s="249"/>
      <c r="O436" s="249"/>
      <c r="P436" s="249"/>
      <c r="Q436" s="249"/>
      <c r="R436" s="249"/>
      <c r="S436" s="249"/>
      <c r="T436" s="250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1" t="s">
        <v>164</v>
      </c>
      <c r="AU436" s="251" t="s">
        <v>85</v>
      </c>
      <c r="AV436" s="13" t="s">
        <v>85</v>
      </c>
      <c r="AW436" s="13" t="s">
        <v>31</v>
      </c>
      <c r="AX436" s="13" t="s">
        <v>77</v>
      </c>
      <c r="AY436" s="251" t="s">
        <v>156</v>
      </c>
    </row>
    <row r="437" s="13" customFormat="1">
      <c r="A437" s="13"/>
      <c r="B437" s="240"/>
      <c r="C437" s="241"/>
      <c r="D437" s="242" t="s">
        <v>164</v>
      </c>
      <c r="E437" s="243" t="s">
        <v>1</v>
      </c>
      <c r="F437" s="244" t="s">
        <v>805</v>
      </c>
      <c r="G437" s="241"/>
      <c r="H437" s="245">
        <v>1</v>
      </c>
      <c r="I437" s="246"/>
      <c r="J437" s="241"/>
      <c r="K437" s="241"/>
      <c r="L437" s="247"/>
      <c r="M437" s="248"/>
      <c r="N437" s="249"/>
      <c r="O437" s="249"/>
      <c r="P437" s="249"/>
      <c r="Q437" s="249"/>
      <c r="R437" s="249"/>
      <c r="S437" s="249"/>
      <c r="T437" s="25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1" t="s">
        <v>164</v>
      </c>
      <c r="AU437" s="251" t="s">
        <v>85</v>
      </c>
      <c r="AV437" s="13" t="s">
        <v>85</v>
      </c>
      <c r="AW437" s="13" t="s">
        <v>31</v>
      </c>
      <c r="AX437" s="13" t="s">
        <v>77</v>
      </c>
      <c r="AY437" s="251" t="s">
        <v>156</v>
      </c>
    </row>
    <row r="438" s="2" customFormat="1" ht="24.15" customHeight="1">
      <c r="A438" s="37"/>
      <c r="B438" s="38"/>
      <c r="C438" s="252" t="s">
        <v>806</v>
      </c>
      <c r="D438" s="252" t="s">
        <v>263</v>
      </c>
      <c r="E438" s="253" t="s">
        <v>807</v>
      </c>
      <c r="F438" s="254" t="s">
        <v>808</v>
      </c>
      <c r="G438" s="255" t="s">
        <v>495</v>
      </c>
      <c r="H438" s="256">
        <v>64.909000000000006</v>
      </c>
      <c r="I438" s="257"/>
      <c r="J438" s="258">
        <f>ROUND(I438*H438,2)</f>
        <v>0</v>
      </c>
      <c r="K438" s="259"/>
      <c r="L438" s="260"/>
      <c r="M438" s="261" t="s">
        <v>1</v>
      </c>
      <c r="N438" s="262" t="s">
        <v>42</v>
      </c>
      <c r="O438" s="90"/>
      <c r="P438" s="236">
        <f>O438*H438</f>
        <v>0</v>
      </c>
      <c r="Q438" s="236">
        <v>0.001</v>
      </c>
      <c r="R438" s="236">
        <f>Q438*H438</f>
        <v>0.064909000000000008</v>
      </c>
      <c r="S438" s="236">
        <v>0</v>
      </c>
      <c r="T438" s="237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38" t="s">
        <v>200</v>
      </c>
      <c r="AT438" s="238" t="s">
        <v>263</v>
      </c>
      <c r="AU438" s="238" t="s">
        <v>85</v>
      </c>
      <c r="AY438" s="16" t="s">
        <v>156</v>
      </c>
      <c r="BE438" s="239">
        <f>IF(N438="základní",J438,0)</f>
        <v>0</v>
      </c>
      <c r="BF438" s="239">
        <f>IF(N438="snížená",J438,0)</f>
        <v>0</v>
      </c>
      <c r="BG438" s="239">
        <f>IF(N438="zákl. přenesená",J438,0)</f>
        <v>0</v>
      </c>
      <c r="BH438" s="239">
        <f>IF(N438="sníž. přenesená",J438,0)</f>
        <v>0</v>
      </c>
      <c r="BI438" s="239">
        <f>IF(N438="nulová",J438,0)</f>
        <v>0</v>
      </c>
      <c r="BJ438" s="16" t="s">
        <v>33</v>
      </c>
      <c r="BK438" s="239">
        <f>ROUND(I438*H438,2)</f>
        <v>0</v>
      </c>
      <c r="BL438" s="16" t="s">
        <v>162</v>
      </c>
      <c r="BM438" s="238" t="s">
        <v>809</v>
      </c>
    </row>
    <row r="439" s="13" customFormat="1">
      <c r="A439" s="13"/>
      <c r="B439" s="240"/>
      <c r="C439" s="241"/>
      <c r="D439" s="242" t="s">
        <v>164</v>
      </c>
      <c r="E439" s="243" t="s">
        <v>1</v>
      </c>
      <c r="F439" s="244" t="s">
        <v>810</v>
      </c>
      <c r="G439" s="241"/>
      <c r="H439" s="245">
        <v>17.036999999999999</v>
      </c>
      <c r="I439" s="246"/>
      <c r="J439" s="241"/>
      <c r="K439" s="241"/>
      <c r="L439" s="247"/>
      <c r="M439" s="248"/>
      <c r="N439" s="249"/>
      <c r="O439" s="249"/>
      <c r="P439" s="249"/>
      <c r="Q439" s="249"/>
      <c r="R439" s="249"/>
      <c r="S439" s="249"/>
      <c r="T439" s="250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1" t="s">
        <v>164</v>
      </c>
      <c r="AU439" s="251" t="s">
        <v>85</v>
      </c>
      <c r="AV439" s="13" t="s">
        <v>85</v>
      </c>
      <c r="AW439" s="13" t="s">
        <v>31</v>
      </c>
      <c r="AX439" s="13" t="s">
        <v>77</v>
      </c>
      <c r="AY439" s="251" t="s">
        <v>156</v>
      </c>
    </row>
    <row r="440" s="13" customFormat="1">
      <c r="A440" s="13"/>
      <c r="B440" s="240"/>
      <c r="C440" s="241"/>
      <c r="D440" s="242" t="s">
        <v>164</v>
      </c>
      <c r="E440" s="243" t="s">
        <v>1</v>
      </c>
      <c r="F440" s="244" t="s">
        <v>811</v>
      </c>
      <c r="G440" s="241"/>
      <c r="H440" s="245">
        <v>13.375999999999999</v>
      </c>
      <c r="I440" s="246"/>
      <c r="J440" s="241"/>
      <c r="K440" s="241"/>
      <c r="L440" s="247"/>
      <c r="M440" s="248"/>
      <c r="N440" s="249"/>
      <c r="O440" s="249"/>
      <c r="P440" s="249"/>
      <c r="Q440" s="249"/>
      <c r="R440" s="249"/>
      <c r="S440" s="249"/>
      <c r="T440" s="250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1" t="s">
        <v>164</v>
      </c>
      <c r="AU440" s="251" t="s">
        <v>85</v>
      </c>
      <c r="AV440" s="13" t="s">
        <v>85</v>
      </c>
      <c r="AW440" s="13" t="s">
        <v>31</v>
      </c>
      <c r="AX440" s="13" t="s">
        <v>77</v>
      </c>
      <c r="AY440" s="251" t="s">
        <v>156</v>
      </c>
    </row>
    <row r="441" s="13" customFormat="1">
      <c r="A441" s="13"/>
      <c r="B441" s="240"/>
      <c r="C441" s="241"/>
      <c r="D441" s="242" t="s">
        <v>164</v>
      </c>
      <c r="E441" s="243" t="s">
        <v>1</v>
      </c>
      <c r="F441" s="244" t="s">
        <v>812</v>
      </c>
      <c r="G441" s="241"/>
      <c r="H441" s="245">
        <v>3.7759999999999998</v>
      </c>
      <c r="I441" s="246"/>
      <c r="J441" s="241"/>
      <c r="K441" s="241"/>
      <c r="L441" s="247"/>
      <c r="M441" s="248"/>
      <c r="N441" s="249"/>
      <c r="O441" s="249"/>
      <c r="P441" s="249"/>
      <c r="Q441" s="249"/>
      <c r="R441" s="249"/>
      <c r="S441" s="249"/>
      <c r="T441" s="250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1" t="s">
        <v>164</v>
      </c>
      <c r="AU441" s="251" t="s">
        <v>85</v>
      </c>
      <c r="AV441" s="13" t="s">
        <v>85</v>
      </c>
      <c r="AW441" s="13" t="s">
        <v>31</v>
      </c>
      <c r="AX441" s="13" t="s">
        <v>77</v>
      </c>
      <c r="AY441" s="251" t="s">
        <v>156</v>
      </c>
    </row>
    <row r="442" s="13" customFormat="1">
      <c r="A442" s="13"/>
      <c r="B442" s="240"/>
      <c r="C442" s="241"/>
      <c r="D442" s="242" t="s">
        <v>164</v>
      </c>
      <c r="E442" s="243" t="s">
        <v>1</v>
      </c>
      <c r="F442" s="244" t="s">
        <v>813</v>
      </c>
      <c r="G442" s="241"/>
      <c r="H442" s="245">
        <v>30.719999999999999</v>
      </c>
      <c r="I442" s="246"/>
      <c r="J442" s="241"/>
      <c r="K442" s="241"/>
      <c r="L442" s="247"/>
      <c r="M442" s="248"/>
      <c r="N442" s="249"/>
      <c r="O442" s="249"/>
      <c r="P442" s="249"/>
      <c r="Q442" s="249"/>
      <c r="R442" s="249"/>
      <c r="S442" s="249"/>
      <c r="T442" s="250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1" t="s">
        <v>164</v>
      </c>
      <c r="AU442" s="251" t="s">
        <v>85</v>
      </c>
      <c r="AV442" s="13" t="s">
        <v>85</v>
      </c>
      <c r="AW442" s="13" t="s">
        <v>31</v>
      </c>
      <c r="AX442" s="13" t="s">
        <v>77</v>
      </c>
      <c r="AY442" s="251" t="s">
        <v>156</v>
      </c>
    </row>
    <row r="443" s="2" customFormat="1" ht="24.15" customHeight="1">
      <c r="A443" s="37"/>
      <c r="B443" s="38"/>
      <c r="C443" s="252" t="s">
        <v>814</v>
      </c>
      <c r="D443" s="252" t="s">
        <v>263</v>
      </c>
      <c r="E443" s="253" t="s">
        <v>815</v>
      </c>
      <c r="F443" s="254" t="s">
        <v>816</v>
      </c>
      <c r="G443" s="255" t="s">
        <v>495</v>
      </c>
      <c r="H443" s="256">
        <v>56.613999999999997</v>
      </c>
      <c r="I443" s="257"/>
      <c r="J443" s="258">
        <f>ROUND(I443*H443,2)</f>
        <v>0</v>
      </c>
      <c r="K443" s="259"/>
      <c r="L443" s="260"/>
      <c r="M443" s="261" t="s">
        <v>1</v>
      </c>
      <c r="N443" s="262" t="s">
        <v>42</v>
      </c>
      <c r="O443" s="90"/>
      <c r="P443" s="236">
        <f>O443*H443</f>
        <v>0</v>
      </c>
      <c r="Q443" s="236">
        <v>0.001</v>
      </c>
      <c r="R443" s="236">
        <f>Q443*H443</f>
        <v>0.056613999999999998</v>
      </c>
      <c r="S443" s="236">
        <v>0</v>
      </c>
      <c r="T443" s="237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38" t="s">
        <v>200</v>
      </c>
      <c r="AT443" s="238" t="s">
        <v>263</v>
      </c>
      <c r="AU443" s="238" t="s">
        <v>85</v>
      </c>
      <c r="AY443" s="16" t="s">
        <v>156</v>
      </c>
      <c r="BE443" s="239">
        <f>IF(N443="základní",J443,0)</f>
        <v>0</v>
      </c>
      <c r="BF443" s="239">
        <f>IF(N443="snížená",J443,0)</f>
        <v>0</v>
      </c>
      <c r="BG443" s="239">
        <f>IF(N443="zákl. přenesená",J443,0)</f>
        <v>0</v>
      </c>
      <c r="BH443" s="239">
        <f>IF(N443="sníž. přenesená",J443,0)</f>
        <v>0</v>
      </c>
      <c r="BI443" s="239">
        <f>IF(N443="nulová",J443,0)</f>
        <v>0</v>
      </c>
      <c r="BJ443" s="16" t="s">
        <v>33</v>
      </c>
      <c r="BK443" s="239">
        <f>ROUND(I443*H443,2)</f>
        <v>0</v>
      </c>
      <c r="BL443" s="16" t="s">
        <v>162</v>
      </c>
      <c r="BM443" s="238" t="s">
        <v>817</v>
      </c>
    </row>
    <row r="444" s="13" customFormat="1">
      <c r="A444" s="13"/>
      <c r="B444" s="240"/>
      <c r="C444" s="241"/>
      <c r="D444" s="242" t="s">
        <v>164</v>
      </c>
      <c r="E444" s="243" t="s">
        <v>1</v>
      </c>
      <c r="F444" s="244" t="s">
        <v>818</v>
      </c>
      <c r="G444" s="241"/>
      <c r="H444" s="245">
        <v>22.643999999999998</v>
      </c>
      <c r="I444" s="246"/>
      <c r="J444" s="241"/>
      <c r="K444" s="241"/>
      <c r="L444" s="247"/>
      <c r="M444" s="248"/>
      <c r="N444" s="249"/>
      <c r="O444" s="249"/>
      <c r="P444" s="249"/>
      <c r="Q444" s="249"/>
      <c r="R444" s="249"/>
      <c r="S444" s="249"/>
      <c r="T444" s="250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1" t="s">
        <v>164</v>
      </c>
      <c r="AU444" s="251" t="s">
        <v>85</v>
      </c>
      <c r="AV444" s="13" t="s">
        <v>85</v>
      </c>
      <c r="AW444" s="13" t="s">
        <v>31</v>
      </c>
      <c r="AX444" s="13" t="s">
        <v>77</v>
      </c>
      <c r="AY444" s="251" t="s">
        <v>156</v>
      </c>
    </row>
    <row r="445" s="13" customFormat="1">
      <c r="A445" s="13"/>
      <c r="B445" s="240"/>
      <c r="C445" s="241"/>
      <c r="D445" s="242" t="s">
        <v>164</v>
      </c>
      <c r="E445" s="243" t="s">
        <v>1</v>
      </c>
      <c r="F445" s="244" t="s">
        <v>819</v>
      </c>
      <c r="G445" s="241"/>
      <c r="H445" s="245">
        <v>19.18</v>
      </c>
      <c r="I445" s="246"/>
      <c r="J445" s="241"/>
      <c r="K445" s="241"/>
      <c r="L445" s="247"/>
      <c r="M445" s="248"/>
      <c r="N445" s="249"/>
      <c r="O445" s="249"/>
      <c r="P445" s="249"/>
      <c r="Q445" s="249"/>
      <c r="R445" s="249"/>
      <c r="S445" s="249"/>
      <c r="T445" s="250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1" t="s">
        <v>164</v>
      </c>
      <c r="AU445" s="251" t="s">
        <v>85</v>
      </c>
      <c r="AV445" s="13" t="s">
        <v>85</v>
      </c>
      <c r="AW445" s="13" t="s">
        <v>31</v>
      </c>
      <c r="AX445" s="13" t="s">
        <v>77</v>
      </c>
      <c r="AY445" s="251" t="s">
        <v>156</v>
      </c>
    </row>
    <row r="446" s="13" customFormat="1">
      <c r="A446" s="13"/>
      <c r="B446" s="240"/>
      <c r="C446" s="241"/>
      <c r="D446" s="242" t="s">
        <v>164</v>
      </c>
      <c r="E446" s="243" t="s">
        <v>1</v>
      </c>
      <c r="F446" s="244" t="s">
        <v>820</v>
      </c>
      <c r="G446" s="241"/>
      <c r="H446" s="245">
        <v>12.390000000000001</v>
      </c>
      <c r="I446" s="246"/>
      <c r="J446" s="241"/>
      <c r="K446" s="241"/>
      <c r="L446" s="247"/>
      <c r="M446" s="248"/>
      <c r="N446" s="249"/>
      <c r="O446" s="249"/>
      <c r="P446" s="249"/>
      <c r="Q446" s="249"/>
      <c r="R446" s="249"/>
      <c r="S446" s="249"/>
      <c r="T446" s="25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1" t="s">
        <v>164</v>
      </c>
      <c r="AU446" s="251" t="s">
        <v>85</v>
      </c>
      <c r="AV446" s="13" t="s">
        <v>85</v>
      </c>
      <c r="AW446" s="13" t="s">
        <v>31</v>
      </c>
      <c r="AX446" s="13" t="s">
        <v>77</v>
      </c>
      <c r="AY446" s="251" t="s">
        <v>156</v>
      </c>
    </row>
    <row r="447" s="13" customFormat="1">
      <c r="A447" s="13"/>
      <c r="B447" s="240"/>
      <c r="C447" s="241"/>
      <c r="D447" s="242" t="s">
        <v>164</v>
      </c>
      <c r="E447" s="243" t="s">
        <v>1</v>
      </c>
      <c r="F447" s="244" t="s">
        <v>821</v>
      </c>
      <c r="G447" s="241"/>
      <c r="H447" s="245">
        <v>2.3999999999999999</v>
      </c>
      <c r="I447" s="246"/>
      <c r="J447" s="241"/>
      <c r="K447" s="241"/>
      <c r="L447" s="247"/>
      <c r="M447" s="248"/>
      <c r="N447" s="249"/>
      <c r="O447" s="249"/>
      <c r="P447" s="249"/>
      <c r="Q447" s="249"/>
      <c r="R447" s="249"/>
      <c r="S447" s="249"/>
      <c r="T447" s="250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51" t="s">
        <v>164</v>
      </c>
      <c r="AU447" s="251" t="s">
        <v>85</v>
      </c>
      <c r="AV447" s="13" t="s">
        <v>85</v>
      </c>
      <c r="AW447" s="13" t="s">
        <v>31</v>
      </c>
      <c r="AX447" s="13" t="s">
        <v>77</v>
      </c>
      <c r="AY447" s="251" t="s">
        <v>156</v>
      </c>
    </row>
    <row r="448" s="2" customFormat="1" ht="24.15" customHeight="1">
      <c r="A448" s="37"/>
      <c r="B448" s="38"/>
      <c r="C448" s="252" t="s">
        <v>822</v>
      </c>
      <c r="D448" s="252" t="s">
        <v>263</v>
      </c>
      <c r="E448" s="253" t="s">
        <v>823</v>
      </c>
      <c r="F448" s="254" t="s">
        <v>824</v>
      </c>
      <c r="G448" s="255" t="s">
        <v>495</v>
      </c>
      <c r="H448" s="256">
        <v>38.334000000000003</v>
      </c>
      <c r="I448" s="257"/>
      <c r="J448" s="258">
        <f>ROUND(I448*H448,2)</f>
        <v>0</v>
      </c>
      <c r="K448" s="259"/>
      <c r="L448" s="260"/>
      <c r="M448" s="261" t="s">
        <v>1</v>
      </c>
      <c r="N448" s="262" t="s">
        <v>42</v>
      </c>
      <c r="O448" s="90"/>
      <c r="P448" s="236">
        <f>O448*H448</f>
        <v>0</v>
      </c>
      <c r="Q448" s="236">
        <v>0.001</v>
      </c>
      <c r="R448" s="236">
        <f>Q448*H448</f>
        <v>0.038334000000000007</v>
      </c>
      <c r="S448" s="236">
        <v>0</v>
      </c>
      <c r="T448" s="237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38" t="s">
        <v>200</v>
      </c>
      <c r="AT448" s="238" t="s">
        <v>263</v>
      </c>
      <c r="AU448" s="238" t="s">
        <v>85</v>
      </c>
      <c r="AY448" s="16" t="s">
        <v>156</v>
      </c>
      <c r="BE448" s="239">
        <f>IF(N448="základní",J448,0)</f>
        <v>0</v>
      </c>
      <c r="BF448" s="239">
        <f>IF(N448="snížená",J448,0)</f>
        <v>0</v>
      </c>
      <c r="BG448" s="239">
        <f>IF(N448="zákl. přenesená",J448,0)</f>
        <v>0</v>
      </c>
      <c r="BH448" s="239">
        <f>IF(N448="sníž. přenesená",J448,0)</f>
        <v>0</v>
      </c>
      <c r="BI448" s="239">
        <f>IF(N448="nulová",J448,0)</f>
        <v>0</v>
      </c>
      <c r="BJ448" s="16" t="s">
        <v>33</v>
      </c>
      <c r="BK448" s="239">
        <f>ROUND(I448*H448,2)</f>
        <v>0</v>
      </c>
      <c r="BL448" s="16" t="s">
        <v>162</v>
      </c>
      <c r="BM448" s="238" t="s">
        <v>825</v>
      </c>
    </row>
    <row r="449" s="13" customFormat="1">
      <c r="A449" s="13"/>
      <c r="B449" s="240"/>
      <c r="C449" s="241"/>
      <c r="D449" s="242" t="s">
        <v>164</v>
      </c>
      <c r="E449" s="243" t="s">
        <v>1</v>
      </c>
      <c r="F449" s="244" t="s">
        <v>826</v>
      </c>
      <c r="G449" s="241"/>
      <c r="H449" s="245">
        <v>9.4860000000000007</v>
      </c>
      <c r="I449" s="246"/>
      <c r="J449" s="241"/>
      <c r="K449" s="241"/>
      <c r="L449" s="247"/>
      <c r="M449" s="248"/>
      <c r="N449" s="249"/>
      <c r="O449" s="249"/>
      <c r="P449" s="249"/>
      <c r="Q449" s="249"/>
      <c r="R449" s="249"/>
      <c r="S449" s="249"/>
      <c r="T449" s="250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1" t="s">
        <v>164</v>
      </c>
      <c r="AU449" s="251" t="s">
        <v>85</v>
      </c>
      <c r="AV449" s="13" t="s">
        <v>85</v>
      </c>
      <c r="AW449" s="13" t="s">
        <v>31</v>
      </c>
      <c r="AX449" s="13" t="s">
        <v>77</v>
      </c>
      <c r="AY449" s="251" t="s">
        <v>156</v>
      </c>
    </row>
    <row r="450" s="13" customFormat="1">
      <c r="A450" s="13"/>
      <c r="B450" s="240"/>
      <c r="C450" s="241"/>
      <c r="D450" s="242" t="s">
        <v>164</v>
      </c>
      <c r="E450" s="243" t="s">
        <v>1</v>
      </c>
      <c r="F450" s="244" t="s">
        <v>827</v>
      </c>
      <c r="G450" s="241"/>
      <c r="H450" s="245">
        <v>7.524</v>
      </c>
      <c r="I450" s="246"/>
      <c r="J450" s="241"/>
      <c r="K450" s="241"/>
      <c r="L450" s="247"/>
      <c r="M450" s="248"/>
      <c r="N450" s="249"/>
      <c r="O450" s="249"/>
      <c r="P450" s="249"/>
      <c r="Q450" s="249"/>
      <c r="R450" s="249"/>
      <c r="S450" s="249"/>
      <c r="T450" s="250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1" t="s">
        <v>164</v>
      </c>
      <c r="AU450" s="251" t="s">
        <v>85</v>
      </c>
      <c r="AV450" s="13" t="s">
        <v>85</v>
      </c>
      <c r="AW450" s="13" t="s">
        <v>31</v>
      </c>
      <c r="AX450" s="13" t="s">
        <v>77</v>
      </c>
      <c r="AY450" s="251" t="s">
        <v>156</v>
      </c>
    </row>
    <row r="451" s="13" customFormat="1">
      <c r="A451" s="13"/>
      <c r="B451" s="240"/>
      <c r="C451" s="241"/>
      <c r="D451" s="242" t="s">
        <v>164</v>
      </c>
      <c r="E451" s="243" t="s">
        <v>1</v>
      </c>
      <c r="F451" s="244" t="s">
        <v>828</v>
      </c>
      <c r="G451" s="241"/>
      <c r="H451" s="245">
        <v>2.1240000000000001</v>
      </c>
      <c r="I451" s="246"/>
      <c r="J451" s="241"/>
      <c r="K451" s="241"/>
      <c r="L451" s="247"/>
      <c r="M451" s="248"/>
      <c r="N451" s="249"/>
      <c r="O451" s="249"/>
      <c r="P451" s="249"/>
      <c r="Q451" s="249"/>
      <c r="R451" s="249"/>
      <c r="S451" s="249"/>
      <c r="T451" s="250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1" t="s">
        <v>164</v>
      </c>
      <c r="AU451" s="251" t="s">
        <v>85</v>
      </c>
      <c r="AV451" s="13" t="s">
        <v>85</v>
      </c>
      <c r="AW451" s="13" t="s">
        <v>31</v>
      </c>
      <c r="AX451" s="13" t="s">
        <v>77</v>
      </c>
      <c r="AY451" s="251" t="s">
        <v>156</v>
      </c>
    </row>
    <row r="452" s="13" customFormat="1">
      <c r="A452" s="13"/>
      <c r="B452" s="240"/>
      <c r="C452" s="241"/>
      <c r="D452" s="242" t="s">
        <v>164</v>
      </c>
      <c r="E452" s="243" t="s">
        <v>1</v>
      </c>
      <c r="F452" s="244" t="s">
        <v>829</v>
      </c>
      <c r="G452" s="241"/>
      <c r="H452" s="245">
        <v>19.199999999999999</v>
      </c>
      <c r="I452" s="246"/>
      <c r="J452" s="241"/>
      <c r="K452" s="241"/>
      <c r="L452" s="247"/>
      <c r="M452" s="248"/>
      <c r="N452" s="249"/>
      <c r="O452" s="249"/>
      <c r="P452" s="249"/>
      <c r="Q452" s="249"/>
      <c r="R452" s="249"/>
      <c r="S452" s="249"/>
      <c r="T452" s="250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1" t="s">
        <v>164</v>
      </c>
      <c r="AU452" s="251" t="s">
        <v>85</v>
      </c>
      <c r="AV452" s="13" t="s">
        <v>85</v>
      </c>
      <c r="AW452" s="13" t="s">
        <v>31</v>
      </c>
      <c r="AX452" s="13" t="s">
        <v>77</v>
      </c>
      <c r="AY452" s="251" t="s">
        <v>156</v>
      </c>
    </row>
    <row r="453" s="2" customFormat="1" ht="24.15" customHeight="1">
      <c r="A453" s="37"/>
      <c r="B453" s="38"/>
      <c r="C453" s="226" t="s">
        <v>830</v>
      </c>
      <c r="D453" s="226" t="s">
        <v>158</v>
      </c>
      <c r="E453" s="227" t="s">
        <v>831</v>
      </c>
      <c r="F453" s="228" t="s">
        <v>832</v>
      </c>
      <c r="G453" s="229" t="s">
        <v>348</v>
      </c>
      <c r="H453" s="230">
        <v>2</v>
      </c>
      <c r="I453" s="231"/>
      <c r="J453" s="232">
        <f>ROUND(I453*H453,2)</f>
        <v>0</v>
      </c>
      <c r="K453" s="233"/>
      <c r="L453" s="43"/>
      <c r="M453" s="234" t="s">
        <v>1</v>
      </c>
      <c r="N453" s="235" t="s">
        <v>42</v>
      </c>
      <c r="O453" s="90"/>
      <c r="P453" s="236">
        <f>O453*H453</f>
        <v>0</v>
      </c>
      <c r="Q453" s="236">
        <v>0</v>
      </c>
      <c r="R453" s="236">
        <f>Q453*H453</f>
        <v>0</v>
      </c>
      <c r="S453" s="236">
        <v>0.10000000000000001</v>
      </c>
      <c r="T453" s="237">
        <f>S453*H453</f>
        <v>0.20000000000000001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38" t="s">
        <v>162</v>
      </c>
      <c r="AT453" s="238" t="s">
        <v>158</v>
      </c>
      <c r="AU453" s="238" t="s">
        <v>85</v>
      </c>
      <c r="AY453" s="16" t="s">
        <v>156</v>
      </c>
      <c r="BE453" s="239">
        <f>IF(N453="základní",J453,0)</f>
        <v>0</v>
      </c>
      <c r="BF453" s="239">
        <f>IF(N453="snížená",J453,0)</f>
        <v>0</v>
      </c>
      <c r="BG453" s="239">
        <f>IF(N453="zákl. přenesená",J453,0)</f>
        <v>0</v>
      </c>
      <c r="BH453" s="239">
        <f>IF(N453="sníž. přenesená",J453,0)</f>
        <v>0</v>
      </c>
      <c r="BI453" s="239">
        <f>IF(N453="nulová",J453,0)</f>
        <v>0</v>
      </c>
      <c r="BJ453" s="16" t="s">
        <v>33</v>
      </c>
      <c r="BK453" s="239">
        <f>ROUND(I453*H453,2)</f>
        <v>0</v>
      </c>
      <c r="BL453" s="16" t="s">
        <v>162</v>
      </c>
      <c r="BM453" s="238" t="s">
        <v>833</v>
      </c>
    </row>
    <row r="454" s="2" customFormat="1" ht="24.15" customHeight="1">
      <c r="A454" s="37"/>
      <c r="B454" s="38"/>
      <c r="C454" s="226" t="s">
        <v>834</v>
      </c>
      <c r="D454" s="226" t="s">
        <v>158</v>
      </c>
      <c r="E454" s="227" t="s">
        <v>835</v>
      </c>
      <c r="F454" s="228" t="s">
        <v>836</v>
      </c>
      <c r="G454" s="229" t="s">
        <v>348</v>
      </c>
      <c r="H454" s="230">
        <v>1</v>
      </c>
      <c r="I454" s="231"/>
      <c r="J454" s="232">
        <f>ROUND(I454*H454,2)</f>
        <v>0</v>
      </c>
      <c r="K454" s="233"/>
      <c r="L454" s="43"/>
      <c r="M454" s="234" t="s">
        <v>1</v>
      </c>
      <c r="N454" s="235" t="s">
        <v>42</v>
      </c>
      <c r="O454" s="90"/>
      <c r="P454" s="236">
        <f>O454*H454</f>
        <v>0</v>
      </c>
      <c r="Q454" s="236">
        <v>0</v>
      </c>
      <c r="R454" s="236">
        <f>Q454*H454</f>
        <v>0</v>
      </c>
      <c r="S454" s="236">
        <v>0.14999999999999999</v>
      </c>
      <c r="T454" s="237">
        <f>S454*H454</f>
        <v>0.14999999999999999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38" t="s">
        <v>162</v>
      </c>
      <c r="AT454" s="238" t="s">
        <v>158</v>
      </c>
      <c r="AU454" s="238" t="s">
        <v>85</v>
      </c>
      <c r="AY454" s="16" t="s">
        <v>156</v>
      </c>
      <c r="BE454" s="239">
        <f>IF(N454="základní",J454,0)</f>
        <v>0</v>
      </c>
      <c r="BF454" s="239">
        <f>IF(N454="snížená",J454,0)</f>
        <v>0</v>
      </c>
      <c r="BG454" s="239">
        <f>IF(N454="zákl. přenesená",J454,0)</f>
        <v>0</v>
      </c>
      <c r="BH454" s="239">
        <f>IF(N454="sníž. přenesená",J454,0)</f>
        <v>0</v>
      </c>
      <c r="BI454" s="239">
        <f>IF(N454="nulová",J454,0)</f>
        <v>0</v>
      </c>
      <c r="BJ454" s="16" t="s">
        <v>33</v>
      </c>
      <c r="BK454" s="239">
        <f>ROUND(I454*H454,2)</f>
        <v>0</v>
      </c>
      <c r="BL454" s="16" t="s">
        <v>162</v>
      </c>
      <c r="BM454" s="238" t="s">
        <v>837</v>
      </c>
    </row>
    <row r="455" s="13" customFormat="1">
      <c r="A455" s="13"/>
      <c r="B455" s="240"/>
      <c r="C455" s="241"/>
      <c r="D455" s="242" t="s">
        <v>164</v>
      </c>
      <c r="E455" s="243" t="s">
        <v>1</v>
      </c>
      <c r="F455" s="244" t="s">
        <v>838</v>
      </c>
      <c r="G455" s="241"/>
      <c r="H455" s="245">
        <v>1</v>
      </c>
      <c r="I455" s="246"/>
      <c r="J455" s="241"/>
      <c r="K455" s="241"/>
      <c r="L455" s="247"/>
      <c r="M455" s="248"/>
      <c r="N455" s="249"/>
      <c r="O455" s="249"/>
      <c r="P455" s="249"/>
      <c r="Q455" s="249"/>
      <c r="R455" s="249"/>
      <c r="S455" s="249"/>
      <c r="T455" s="250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1" t="s">
        <v>164</v>
      </c>
      <c r="AU455" s="251" t="s">
        <v>85</v>
      </c>
      <c r="AV455" s="13" t="s">
        <v>85</v>
      </c>
      <c r="AW455" s="13" t="s">
        <v>31</v>
      </c>
      <c r="AX455" s="13" t="s">
        <v>77</v>
      </c>
      <c r="AY455" s="251" t="s">
        <v>156</v>
      </c>
    </row>
    <row r="456" s="2" customFormat="1" ht="24.15" customHeight="1">
      <c r="A456" s="37"/>
      <c r="B456" s="38"/>
      <c r="C456" s="226" t="s">
        <v>839</v>
      </c>
      <c r="D456" s="226" t="s">
        <v>158</v>
      </c>
      <c r="E456" s="227" t="s">
        <v>840</v>
      </c>
      <c r="F456" s="228" t="s">
        <v>841</v>
      </c>
      <c r="G456" s="229" t="s">
        <v>348</v>
      </c>
      <c r="H456" s="230">
        <v>3</v>
      </c>
      <c r="I456" s="231"/>
      <c r="J456" s="232">
        <f>ROUND(I456*H456,2)</f>
        <v>0</v>
      </c>
      <c r="K456" s="233"/>
      <c r="L456" s="43"/>
      <c r="M456" s="234" t="s">
        <v>1</v>
      </c>
      <c r="N456" s="235" t="s">
        <v>42</v>
      </c>
      <c r="O456" s="90"/>
      <c r="P456" s="236">
        <f>O456*H456</f>
        <v>0</v>
      </c>
      <c r="Q456" s="236">
        <v>0.00316</v>
      </c>
      <c r="R456" s="236">
        <f>Q456*H456</f>
        <v>0.0094800000000000006</v>
      </c>
      <c r="S456" s="236">
        <v>0</v>
      </c>
      <c r="T456" s="237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238" t="s">
        <v>162</v>
      </c>
      <c r="AT456" s="238" t="s">
        <v>158</v>
      </c>
      <c r="AU456" s="238" t="s">
        <v>85</v>
      </c>
      <c r="AY456" s="16" t="s">
        <v>156</v>
      </c>
      <c r="BE456" s="239">
        <f>IF(N456="základní",J456,0)</f>
        <v>0</v>
      </c>
      <c r="BF456" s="239">
        <f>IF(N456="snížená",J456,0)</f>
        <v>0</v>
      </c>
      <c r="BG456" s="239">
        <f>IF(N456="zákl. přenesená",J456,0)</f>
        <v>0</v>
      </c>
      <c r="BH456" s="239">
        <f>IF(N456="sníž. přenesená",J456,0)</f>
        <v>0</v>
      </c>
      <c r="BI456" s="239">
        <f>IF(N456="nulová",J456,0)</f>
        <v>0</v>
      </c>
      <c r="BJ456" s="16" t="s">
        <v>33</v>
      </c>
      <c r="BK456" s="239">
        <f>ROUND(I456*H456,2)</f>
        <v>0</v>
      </c>
      <c r="BL456" s="16" t="s">
        <v>162</v>
      </c>
      <c r="BM456" s="238" t="s">
        <v>842</v>
      </c>
    </row>
    <row r="457" s="2" customFormat="1" ht="21.75" customHeight="1">
      <c r="A457" s="37"/>
      <c r="B457" s="38"/>
      <c r="C457" s="252" t="s">
        <v>843</v>
      </c>
      <c r="D457" s="252" t="s">
        <v>263</v>
      </c>
      <c r="E457" s="253" t="s">
        <v>844</v>
      </c>
      <c r="F457" s="254" t="s">
        <v>845</v>
      </c>
      <c r="G457" s="255" t="s">
        <v>348</v>
      </c>
      <c r="H457" s="256">
        <v>3</v>
      </c>
      <c r="I457" s="257"/>
      <c r="J457" s="258">
        <f>ROUND(I457*H457,2)</f>
        <v>0</v>
      </c>
      <c r="K457" s="259"/>
      <c r="L457" s="260"/>
      <c r="M457" s="261" t="s">
        <v>1</v>
      </c>
      <c r="N457" s="262" t="s">
        <v>42</v>
      </c>
      <c r="O457" s="90"/>
      <c r="P457" s="236">
        <f>O457*H457</f>
        <v>0</v>
      </c>
      <c r="Q457" s="236">
        <v>0.0012899999999999999</v>
      </c>
      <c r="R457" s="236">
        <f>Q457*H457</f>
        <v>0.0038699999999999997</v>
      </c>
      <c r="S457" s="236">
        <v>0</v>
      </c>
      <c r="T457" s="237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38" t="s">
        <v>200</v>
      </c>
      <c r="AT457" s="238" t="s">
        <v>263</v>
      </c>
      <c r="AU457" s="238" t="s">
        <v>85</v>
      </c>
      <c r="AY457" s="16" t="s">
        <v>156</v>
      </c>
      <c r="BE457" s="239">
        <f>IF(N457="základní",J457,0)</f>
        <v>0</v>
      </c>
      <c r="BF457" s="239">
        <f>IF(N457="snížená",J457,0)</f>
        <v>0</v>
      </c>
      <c r="BG457" s="239">
        <f>IF(N457="zákl. přenesená",J457,0)</f>
        <v>0</v>
      </c>
      <c r="BH457" s="239">
        <f>IF(N457="sníž. přenesená",J457,0)</f>
        <v>0</v>
      </c>
      <c r="BI457" s="239">
        <f>IF(N457="nulová",J457,0)</f>
        <v>0</v>
      </c>
      <c r="BJ457" s="16" t="s">
        <v>33</v>
      </c>
      <c r="BK457" s="239">
        <f>ROUND(I457*H457,2)</f>
        <v>0</v>
      </c>
      <c r="BL457" s="16" t="s">
        <v>162</v>
      </c>
      <c r="BM457" s="238" t="s">
        <v>846</v>
      </c>
    </row>
    <row r="458" s="12" customFormat="1" ht="22.8" customHeight="1">
      <c r="A458" s="12"/>
      <c r="B458" s="210"/>
      <c r="C458" s="211"/>
      <c r="D458" s="212" t="s">
        <v>76</v>
      </c>
      <c r="E458" s="224" t="s">
        <v>205</v>
      </c>
      <c r="F458" s="224" t="s">
        <v>847</v>
      </c>
      <c r="G458" s="211"/>
      <c r="H458" s="211"/>
      <c r="I458" s="214"/>
      <c r="J458" s="225">
        <f>BK458</f>
        <v>0</v>
      </c>
      <c r="K458" s="211"/>
      <c r="L458" s="216"/>
      <c r="M458" s="217"/>
      <c r="N458" s="218"/>
      <c r="O458" s="218"/>
      <c r="P458" s="219">
        <f>SUM(P459:P511)</f>
        <v>0</v>
      </c>
      <c r="Q458" s="218"/>
      <c r="R458" s="219">
        <f>SUM(R459:R511)</f>
        <v>7.6799895400000002</v>
      </c>
      <c r="S458" s="218"/>
      <c r="T458" s="220">
        <f>SUM(T459:T511)</f>
        <v>7.0248059599999992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21" t="s">
        <v>33</v>
      </c>
      <c r="AT458" s="222" t="s">
        <v>76</v>
      </c>
      <c r="AU458" s="222" t="s">
        <v>33</v>
      </c>
      <c r="AY458" s="221" t="s">
        <v>156</v>
      </c>
      <c r="BK458" s="223">
        <f>SUM(BK459:BK511)</f>
        <v>0</v>
      </c>
    </row>
    <row r="459" s="2" customFormat="1" ht="33" customHeight="1">
      <c r="A459" s="37"/>
      <c r="B459" s="38"/>
      <c r="C459" s="226" t="s">
        <v>848</v>
      </c>
      <c r="D459" s="226" t="s">
        <v>158</v>
      </c>
      <c r="E459" s="227" t="s">
        <v>849</v>
      </c>
      <c r="F459" s="228" t="s">
        <v>850</v>
      </c>
      <c r="G459" s="229" t="s">
        <v>276</v>
      </c>
      <c r="H459" s="230">
        <v>24.385000000000002</v>
      </c>
      <c r="I459" s="231"/>
      <c r="J459" s="232">
        <f>ROUND(I459*H459,2)</f>
        <v>0</v>
      </c>
      <c r="K459" s="233"/>
      <c r="L459" s="43"/>
      <c r="M459" s="234" t="s">
        <v>1</v>
      </c>
      <c r="N459" s="235" t="s">
        <v>42</v>
      </c>
      <c r="O459" s="90"/>
      <c r="P459" s="236">
        <f>O459*H459</f>
        <v>0</v>
      </c>
      <c r="Q459" s="236">
        <v>0.1295</v>
      </c>
      <c r="R459" s="236">
        <f>Q459*H459</f>
        <v>3.1578575000000004</v>
      </c>
      <c r="S459" s="236">
        <v>0</v>
      </c>
      <c r="T459" s="237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238" t="s">
        <v>162</v>
      </c>
      <c r="AT459" s="238" t="s">
        <v>158</v>
      </c>
      <c r="AU459" s="238" t="s">
        <v>85</v>
      </c>
      <c r="AY459" s="16" t="s">
        <v>156</v>
      </c>
      <c r="BE459" s="239">
        <f>IF(N459="základní",J459,0)</f>
        <v>0</v>
      </c>
      <c r="BF459" s="239">
        <f>IF(N459="snížená",J459,0)</f>
        <v>0</v>
      </c>
      <c r="BG459" s="239">
        <f>IF(N459="zákl. přenesená",J459,0)</f>
        <v>0</v>
      </c>
      <c r="BH459" s="239">
        <f>IF(N459="sníž. přenesená",J459,0)</f>
        <v>0</v>
      </c>
      <c r="BI459" s="239">
        <f>IF(N459="nulová",J459,0)</f>
        <v>0</v>
      </c>
      <c r="BJ459" s="16" t="s">
        <v>33</v>
      </c>
      <c r="BK459" s="239">
        <f>ROUND(I459*H459,2)</f>
        <v>0</v>
      </c>
      <c r="BL459" s="16" t="s">
        <v>162</v>
      </c>
      <c r="BM459" s="238" t="s">
        <v>851</v>
      </c>
    </row>
    <row r="460" s="13" customFormat="1">
      <c r="A460" s="13"/>
      <c r="B460" s="240"/>
      <c r="C460" s="241"/>
      <c r="D460" s="242" t="s">
        <v>164</v>
      </c>
      <c r="E460" s="243" t="s">
        <v>1</v>
      </c>
      <c r="F460" s="244" t="s">
        <v>852</v>
      </c>
      <c r="G460" s="241"/>
      <c r="H460" s="245">
        <v>12.5</v>
      </c>
      <c r="I460" s="246"/>
      <c r="J460" s="241"/>
      <c r="K460" s="241"/>
      <c r="L460" s="247"/>
      <c r="M460" s="248"/>
      <c r="N460" s="249"/>
      <c r="O460" s="249"/>
      <c r="P460" s="249"/>
      <c r="Q460" s="249"/>
      <c r="R460" s="249"/>
      <c r="S460" s="249"/>
      <c r="T460" s="250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1" t="s">
        <v>164</v>
      </c>
      <c r="AU460" s="251" t="s">
        <v>85</v>
      </c>
      <c r="AV460" s="13" t="s">
        <v>85</v>
      </c>
      <c r="AW460" s="13" t="s">
        <v>31</v>
      </c>
      <c r="AX460" s="13" t="s">
        <v>77</v>
      </c>
      <c r="AY460" s="251" t="s">
        <v>156</v>
      </c>
    </row>
    <row r="461" s="13" customFormat="1">
      <c r="A461" s="13"/>
      <c r="B461" s="240"/>
      <c r="C461" s="241"/>
      <c r="D461" s="242" t="s">
        <v>164</v>
      </c>
      <c r="E461" s="243" t="s">
        <v>1</v>
      </c>
      <c r="F461" s="244" t="s">
        <v>853</v>
      </c>
      <c r="G461" s="241"/>
      <c r="H461" s="245">
        <v>11.885</v>
      </c>
      <c r="I461" s="246"/>
      <c r="J461" s="241"/>
      <c r="K461" s="241"/>
      <c r="L461" s="247"/>
      <c r="M461" s="248"/>
      <c r="N461" s="249"/>
      <c r="O461" s="249"/>
      <c r="P461" s="249"/>
      <c r="Q461" s="249"/>
      <c r="R461" s="249"/>
      <c r="S461" s="249"/>
      <c r="T461" s="250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1" t="s">
        <v>164</v>
      </c>
      <c r="AU461" s="251" t="s">
        <v>85</v>
      </c>
      <c r="AV461" s="13" t="s">
        <v>85</v>
      </c>
      <c r="AW461" s="13" t="s">
        <v>31</v>
      </c>
      <c r="AX461" s="13" t="s">
        <v>77</v>
      </c>
      <c r="AY461" s="251" t="s">
        <v>156</v>
      </c>
    </row>
    <row r="462" s="2" customFormat="1" ht="16.5" customHeight="1">
      <c r="A462" s="37"/>
      <c r="B462" s="38"/>
      <c r="C462" s="252" t="s">
        <v>854</v>
      </c>
      <c r="D462" s="252" t="s">
        <v>263</v>
      </c>
      <c r="E462" s="253" t="s">
        <v>855</v>
      </c>
      <c r="F462" s="254" t="s">
        <v>856</v>
      </c>
      <c r="G462" s="255" t="s">
        <v>276</v>
      </c>
      <c r="H462" s="256">
        <v>24.873000000000001</v>
      </c>
      <c r="I462" s="257"/>
      <c r="J462" s="258">
        <f>ROUND(I462*H462,2)</f>
        <v>0</v>
      </c>
      <c r="K462" s="259"/>
      <c r="L462" s="260"/>
      <c r="M462" s="261" t="s">
        <v>1</v>
      </c>
      <c r="N462" s="262" t="s">
        <v>42</v>
      </c>
      <c r="O462" s="90"/>
      <c r="P462" s="236">
        <f>O462*H462</f>
        <v>0</v>
      </c>
      <c r="Q462" s="236">
        <v>0.029000000000000001</v>
      </c>
      <c r="R462" s="236">
        <f>Q462*H462</f>
        <v>0.7213170000000001</v>
      </c>
      <c r="S462" s="236">
        <v>0</v>
      </c>
      <c r="T462" s="237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238" t="s">
        <v>200</v>
      </c>
      <c r="AT462" s="238" t="s">
        <v>263</v>
      </c>
      <c r="AU462" s="238" t="s">
        <v>85</v>
      </c>
      <c r="AY462" s="16" t="s">
        <v>156</v>
      </c>
      <c r="BE462" s="239">
        <f>IF(N462="základní",J462,0)</f>
        <v>0</v>
      </c>
      <c r="BF462" s="239">
        <f>IF(N462="snížená",J462,0)</f>
        <v>0</v>
      </c>
      <c r="BG462" s="239">
        <f>IF(N462="zákl. přenesená",J462,0)</f>
        <v>0</v>
      </c>
      <c r="BH462" s="239">
        <f>IF(N462="sníž. přenesená",J462,0)</f>
        <v>0</v>
      </c>
      <c r="BI462" s="239">
        <f>IF(N462="nulová",J462,0)</f>
        <v>0</v>
      </c>
      <c r="BJ462" s="16" t="s">
        <v>33</v>
      </c>
      <c r="BK462" s="239">
        <f>ROUND(I462*H462,2)</f>
        <v>0</v>
      </c>
      <c r="BL462" s="16" t="s">
        <v>162</v>
      </c>
      <c r="BM462" s="238" t="s">
        <v>857</v>
      </c>
    </row>
    <row r="463" s="13" customFormat="1">
      <c r="A463" s="13"/>
      <c r="B463" s="240"/>
      <c r="C463" s="241"/>
      <c r="D463" s="242" t="s">
        <v>164</v>
      </c>
      <c r="E463" s="243" t="s">
        <v>1</v>
      </c>
      <c r="F463" s="244" t="s">
        <v>858</v>
      </c>
      <c r="G463" s="241"/>
      <c r="H463" s="245">
        <v>24.385000000000002</v>
      </c>
      <c r="I463" s="246"/>
      <c r="J463" s="241"/>
      <c r="K463" s="241"/>
      <c r="L463" s="247"/>
      <c r="M463" s="248"/>
      <c r="N463" s="249"/>
      <c r="O463" s="249"/>
      <c r="P463" s="249"/>
      <c r="Q463" s="249"/>
      <c r="R463" s="249"/>
      <c r="S463" s="249"/>
      <c r="T463" s="250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1" t="s">
        <v>164</v>
      </c>
      <c r="AU463" s="251" t="s">
        <v>85</v>
      </c>
      <c r="AV463" s="13" t="s">
        <v>85</v>
      </c>
      <c r="AW463" s="13" t="s">
        <v>31</v>
      </c>
      <c r="AX463" s="13" t="s">
        <v>33</v>
      </c>
      <c r="AY463" s="251" t="s">
        <v>156</v>
      </c>
    </row>
    <row r="464" s="13" customFormat="1">
      <c r="A464" s="13"/>
      <c r="B464" s="240"/>
      <c r="C464" s="241"/>
      <c r="D464" s="242" t="s">
        <v>164</v>
      </c>
      <c r="E464" s="241"/>
      <c r="F464" s="244" t="s">
        <v>859</v>
      </c>
      <c r="G464" s="241"/>
      <c r="H464" s="245">
        <v>24.873000000000001</v>
      </c>
      <c r="I464" s="246"/>
      <c r="J464" s="241"/>
      <c r="K464" s="241"/>
      <c r="L464" s="247"/>
      <c r="M464" s="248"/>
      <c r="N464" s="249"/>
      <c r="O464" s="249"/>
      <c r="P464" s="249"/>
      <c r="Q464" s="249"/>
      <c r="R464" s="249"/>
      <c r="S464" s="249"/>
      <c r="T464" s="250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1" t="s">
        <v>164</v>
      </c>
      <c r="AU464" s="251" t="s">
        <v>85</v>
      </c>
      <c r="AV464" s="13" t="s">
        <v>85</v>
      </c>
      <c r="AW464" s="13" t="s">
        <v>4</v>
      </c>
      <c r="AX464" s="13" t="s">
        <v>33</v>
      </c>
      <c r="AY464" s="251" t="s">
        <v>156</v>
      </c>
    </row>
    <row r="465" s="2" customFormat="1" ht="24.15" customHeight="1">
      <c r="A465" s="37"/>
      <c r="B465" s="38"/>
      <c r="C465" s="226" t="s">
        <v>860</v>
      </c>
      <c r="D465" s="226" t="s">
        <v>158</v>
      </c>
      <c r="E465" s="227" t="s">
        <v>861</v>
      </c>
      <c r="F465" s="228" t="s">
        <v>862</v>
      </c>
      <c r="G465" s="229" t="s">
        <v>276</v>
      </c>
      <c r="H465" s="230">
        <v>20.864999999999998</v>
      </c>
      <c r="I465" s="231"/>
      <c r="J465" s="232">
        <f>ROUND(I465*H465,2)</f>
        <v>0</v>
      </c>
      <c r="K465" s="233"/>
      <c r="L465" s="43"/>
      <c r="M465" s="234" t="s">
        <v>1</v>
      </c>
      <c r="N465" s="235" t="s">
        <v>42</v>
      </c>
      <c r="O465" s="90"/>
      <c r="P465" s="236">
        <f>O465*H465</f>
        <v>0</v>
      </c>
      <c r="Q465" s="236">
        <v>0.13095999999999999</v>
      </c>
      <c r="R465" s="236">
        <f>Q465*H465</f>
        <v>2.7324803999999996</v>
      </c>
      <c r="S465" s="236">
        <v>0</v>
      </c>
      <c r="T465" s="237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238" t="s">
        <v>162</v>
      </c>
      <c r="AT465" s="238" t="s">
        <v>158</v>
      </c>
      <c r="AU465" s="238" t="s">
        <v>85</v>
      </c>
      <c r="AY465" s="16" t="s">
        <v>156</v>
      </c>
      <c r="BE465" s="239">
        <f>IF(N465="základní",J465,0)</f>
        <v>0</v>
      </c>
      <c r="BF465" s="239">
        <f>IF(N465="snížená",J465,0)</f>
        <v>0</v>
      </c>
      <c r="BG465" s="239">
        <f>IF(N465="zákl. přenesená",J465,0)</f>
        <v>0</v>
      </c>
      <c r="BH465" s="239">
        <f>IF(N465="sníž. přenesená",J465,0)</f>
        <v>0</v>
      </c>
      <c r="BI465" s="239">
        <f>IF(N465="nulová",J465,0)</f>
        <v>0</v>
      </c>
      <c r="BJ465" s="16" t="s">
        <v>33</v>
      </c>
      <c r="BK465" s="239">
        <f>ROUND(I465*H465,2)</f>
        <v>0</v>
      </c>
      <c r="BL465" s="16" t="s">
        <v>162</v>
      </c>
      <c r="BM465" s="238" t="s">
        <v>863</v>
      </c>
    </row>
    <row r="466" s="13" customFormat="1">
      <c r="A466" s="13"/>
      <c r="B466" s="240"/>
      <c r="C466" s="241"/>
      <c r="D466" s="242" t="s">
        <v>164</v>
      </c>
      <c r="E466" s="243" t="s">
        <v>1</v>
      </c>
      <c r="F466" s="244" t="s">
        <v>864</v>
      </c>
      <c r="G466" s="241"/>
      <c r="H466" s="245">
        <v>20.864999999999998</v>
      </c>
      <c r="I466" s="246"/>
      <c r="J466" s="241"/>
      <c r="K466" s="241"/>
      <c r="L466" s="247"/>
      <c r="M466" s="248"/>
      <c r="N466" s="249"/>
      <c r="O466" s="249"/>
      <c r="P466" s="249"/>
      <c r="Q466" s="249"/>
      <c r="R466" s="249"/>
      <c r="S466" s="249"/>
      <c r="T466" s="250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1" t="s">
        <v>164</v>
      </c>
      <c r="AU466" s="251" t="s">
        <v>85</v>
      </c>
      <c r="AV466" s="13" t="s">
        <v>85</v>
      </c>
      <c r="AW466" s="13" t="s">
        <v>31</v>
      </c>
      <c r="AX466" s="13" t="s">
        <v>77</v>
      </c>
      <c r="AY466" s="251" t="s">
        <v>156</v>
      </c>
    </row>
    <row r="467" s="2" customFormat="1" ht="24.15" customHeight="1">
      <c r="A467" s="37"/>
      <c r="B467" s="38"/>
      <c r="C467" s="252" t="s">
        <v>865</v>
      </c>
      <c r="D467" s="252" t="s">
        <v>263</v>
      </c>
      <c r="E467" s="253" t="s">
        <v>866</v>
      </c>
      <c r="F467" s="254" t="s">
        <v>867</v>
      </c>
      <c r="G467" s="255" t="s">
        <v>348</v>
      </c>
      <c r="H467" s="256">
        <v>100.351</v>
      </c>
      <c r="I467" s="257"/>
      <c r="J467" s="258">
        <f>ROUND(I467*H467,2)</f>
        <v>0</v>
      </c>
      <c r="K467" s="259"/>
      <c r="L467" s="260"/>
      <c r="M467" s="261" t="s">
        <v>1</v>
      </c>
      <c r="N467" s="262" t="s">
        <v>42</v>
      </c>
      <c r="O467" s="90"/>
      <c r="P467" s="236">
        <f>O467*H467</f>
        <v>0</v>
      </c>
      <c r="Q467" s="236">
        <v>0.0094999999999999998</v>
      </c>
      <c r="R467" s="236">
        <f>Q467*H467</f>
        <v>0.95333449999999997</v>
      </c>
      <c r="S467" s="236">
        <v>0</v>
      </c>
      <c r="T467" s="237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38" t="s">
        <v>200</v>
      </c>
      <c r="AT467" s="238" t="s">
        <v>263</v>
      </c>
      <c r="AU467" s="238" t="s">
        <v>85</v>
      </c>
      <c r="AY467" s="16" t="s">
        <v>156</v>
      </c>
      <c r="BE467" s="239">
        <f>IF(N467="základní",J467,0)</f>
        <v>0</v>
      </c>
      <c r="BF467" s="239">
        <f>IF(N467="snížená",J467,0)</f>
        <v>0</v>
      </c>
      <c r="BG467" s="239">
        <f>IF(N467="zákl. přenesená",J467,0)</f>
        <v>0</v>
      </c>
      <c r="BH467" s="239">
        <f>IF(N467="sníž. přenesená",J467,0)</f>
        <v>0</v>
      </c>
      <c r="BI467" s="239">
        <f>IF(N467="nulová",J467,0)</f>
        <v>0</v>
      </c>
      <c r="BJ467" s="16" t="s">
        <v>33</v>
      </c>
      <c r="BK467" s="239">
        <f>ROUND(I467*H467,2)</f>
        <v>0</v>
      </c>
      <c r="BL467" s="16" t="s">
        <v>162</v>
      </c>
      <c r="BM467" s="238" t="s">
        <v>868</v>
      </c>
    </row>
    <row r="468" s="13" customFormat="1">
      <c r="A468" s="13"/>
      <c r="B468" s="240"/>
      <c r="C468" s="241"/>
      <c r="D468" s="242" t="s">
        <v>164</v>
      </c>
      <c r="E468" s="243" t="s">
        <v>1</v>
      </c>
      <c r="F468" s="244" t="s">
        <v>869</v>
      </c>
      <c r="G468" s="241"/>
      <c r="H468" s="245">
        <v>99.356999999999999</v>
      </c>
      <c r="I468" s="246"/>
      <c r="J468" s="241"/>
      <c r="K468" s="241"/>
      <c r="L468" s="247"/>
      <c r="M468" s="248"/>
      <c r="N468" s="249"/>
      <c r="O468" s="249"/>
      <c r="P468" s="249"/>
      <c r="Q468" s="249"/>
      <c r="R468" s="249"/>
      <c r="S468" s="249"/>
      <c r="T468" s="250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51" t="s">
        <v>164</v>
      </c>
      <c r="AU468" s="251" t="s">
        <v>85</v>
      </c>
      <c r="AV468" s="13" t="s">
        <v>85</v>
      </c>
      <c r="AW468" s="13" t="s">
        <v>31</v>
      </c>
      <c r="AX468" s="13" t="s">
        <v>33</v>
      </c>
      <c r="AY468" s="251" t="s">
        <v>156</v>
      </c>
    </row>
    <row r="469" s="13" customFormat="1">
      <c r="A469" s="13"/>
      <c r="B469" s="240"/>
      <c r="C469" s="241"/>
      <c r="D469" s="242" t="s">
        <v>164</v>
      </c>
      <c r="E469" s="241"/>
      <c r="F469" s="244" t="s">
        <v>870</v>
      </c>
      <c r="G469" s="241"/>
      <c r="H469" s="245">
        <v>100.351</v>
      </c>
      <c r="I469" s="246"/>
      <c r="J469" s="241"/>
      <c r="K469" s="241"/>
      <c r="L469" s="247"/>
      <c r="M469" s="248"/>
      <c r="N469" s="249"/>
      <c r="O469" s="249"/>
      <c r="P469" s="249"/>
      <c r="Q469" s="249"/>
      <c r="R469" s="249"/>
      <c r="S469" s="249"/>
      <c r="T469" s="250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51" t="s">
        <v>164</v>
      </c>
      <c r="AU469" s="251" t="s">
        <v>85</v>
      </c>
      <c r="AV469" s="13" t="s">
        <v>85</v>
      </c>
      <c r="AW469" s="13" t="s">
        <v>4</v>
      </c>
      <c r="AX469" s="13" t="s">
        <v>33</v>
      </c>
      <c r="AY469" s="251" t="s">
        <v>156</v>
      </c>
    </row>
    <row r="470" s="2" customFormat="1" ht="33" customHeight="1">
      <c r="A470" s="37"/>
      <c r="B470" s="38"/>
      <c r="C470" s="226" t="s">
        <v>871</v>
      </c>
      <c r="D470" s="226" t="s">
        <v>158</v>
      </c>
      <c r="E470" s="227" t="s">
        <v>872</v>
      </c>
      <c r="F470" s="228" t="s">
        <v>873</v>
      </c>
      <c r="G470" s="229" t="s">
        <v>161</v>
      </c>
      <c r="H470" s="230">
        <v>131.096</v>
      </c>
      <c r="I470" s="231"/>
      <c r="J470" s="232">
        <f>ROUND(I470*H470,2)</f>
        <v>0</v>
      </c>
      <c r="K470" s="233"/>
      <c r="L470" s="43"/>
      <c r="M470" s="234" t="s">
        <v>1</v>
      </c>
      <c r="N470" s="235" t="s">
        <v>42</v>
      </c>
      <c r="O470" s="90"/>
      <c r="P470" s="236">
        <f>O470*H470</f>
        <v>0</v>
      </c>
      <c r="Q470" s="236">
        <v>0</v>
      </c>
      <c r="R470" s="236">
        <f>Q470*H470</f>
        <v>0</v>
      </c>
      <c r="S470" s="236">
        <v>0</v>
      </c>
      <c r="T470" s="237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238" t="s">
        <v>162</v>
      </c>
      <c r="AT470" s="238" t="s">
        <v>158</v>
      </c>
      <c r="AU470" s="238" t="s">
        <v>85</v>
      </c>
      <c r="AY470" s="16" t="s">
        <v>156</v>
      </c>
      <c r="BE470" s="239">
        <f>IF(N470="základní",J470,0)</f>
        <v>0</v>
      </c>
      <c r="BF470" s="239">
        <f>IF(N470="snížená",J470,0)</f>
        <v>0</v>
      </c>
      <c r="BG470" s="239">
        <f>IF(N470="zákl. přenesená",J470,0)</f>
        <v>0</v>
      </c>
      <c r="BH470" s="239">
        <f>IF(N470="sníž. přenesená",J470,0)</f>
        <v>0</v>
      </c>
      <c r="BI470" s="239">
        <f>IF(N470="nulová",J470,0)</f>
        <v>0</v>
      </c>
      <c r="BJ470" s="16" t="s">
        <v>33</v>
      </c>
      <c r="BK470" s="239">
        <f>ROUND(I470*H470,2)</f>
        <v>0</v>
      </c>
      <c r="BL470" s="16" t="s">
        <v>162</v>
      </c>
      <c r="BM470" s="238" t="s">
        <v>874</v>
      </c>
    </row>
    <row r="471" s="13" customFormat="1">
      <c r="A471" s="13"/>
      <c r="B471" s="240"/>
      <c r="C471" s="241"/>
      <c r="D471" s="242" t="s">
        <v>164</v>
      </c>
      <c r="E471" s="243" t="s">
        <v>1</v>
      </c>
      <c r="F471" s="244" t="s">
        <v>875</v>
      </c>
      <c r="G471" s="241"/>
      <c r="H471" s="245">
        <v>131.096</v>
      </c>
      <c r="I471" s="246"/>
      <c r="J471" s="241"/>
      <c r="K471" s="241"/>
      <c r="L471" s="247"/>
      <c r="M471" s="248"/>
      <c r="N471" s="249"/>
      <c r="O471" s="249"/>
      <c r="P471" s="249"/>
      <c r="Q471" s="249"/>
      <c r="R471" s="249"/>
      <c r="S471" s="249"/>
      <c r="T471" s="250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51" t="s">
        <v>164</v>
      </c>
      <c r="AU471" s="251" t="s">
        <v>85</v>
      </c>
      <c r="AV471" s="13" t="s">
        <v>85</v>
      </c>
      <c r="AW471" s="13" t="s">
        <v>31</v>
      </c>
      <c r="AX471" s="13" t="s">
        <v>77</v>
      </c>
      <c r="AY471" s="251" t="s">
        <v>156</v>
      </c>
    </row>
    <row r="472" s="2" customFormat="1" ht="37.8" customHeight="1">
      <c r="A472" s="37"/>
      <c r="B472" s="38"/>
      <c r="C472" s="226" t="s">
        <v>876</v>
      </c>
      <c r="D472" s="226" t="s">
        <v>158</v>
      </c>
      <c r="E472" s="227" t="s">
        <v>877</v>
      </c>
      <c r="F472" s="228" t="s">
        <v>878</v>
      </c>
      <c r="G472" s="229" t="s">
        <v>161</v>
      </c>
      <c r="H472" s="230">
        <v>3932.8800000000001</v>
      </c>
      <c r="I472" s="231"/>
      <c r="J472" s="232">
        <f>ROUND(I472*H472,2)</f>
        <v>0</v>
      </c>
      <c r="K472" s="233"/>
      <c r="L472" s="43"/>
      <c r="M472" s="234" t="s">
        <v>1</v>
      </c>
      <c r="N472" s="235" t="s">
        <v>42</v>
      </c>
      <c r="O472" s="90"/>
      <c r="P472" s="236">
        <f>O472*H472</f>
        <v>0</v>
      </c>
      <c r="Q472" s="236">
        <v>0</v>
      </c>
      <c r="R472" s="236">
        <f>Q472*H472</f>
        <v>0</v>
      </c>
      <c r="S472" s="236">
        <v>0</v>
      </c>
      <c r="T472" s="237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238" t="s">
        <v>162</v>
      </c>
      <c r="AT472" s="238" t="s">
        <v>158</v>
      </c>
      <c r="AU472" s="238" t="s">
        <v>85</v>
      </c>
      <c r="AY472" s="16" t="s">
        <v>156</v>
      </c>
      <c r="BE472" s="239">
        <f>IF(N472="základní",J472,0)</f>
        <v>0</v>
      </c>
      <c r="BF472" s="239">
        <f>IF(N472="snížená",J472,0)</f>
        <v>0</v>
      </c>
      <c r="BG472" s="239">
        <f>IF(N472="zákl. přenesená",J472,0)</f>
        <v>0</v>
      </c>
      <c r="BH472" s="239">
        <f>IF(N472="sníž. přenesená",J472,0)</f>
        <v>0</v>
      </c>
      <c r="BI472" s="239">
        <f>IF(N472="nulová",J472,0)</f>
        <v>0</v>
      </c>
      <c r="BJ472" s="16" t="s">
        <v>33</v>
      </c>
      <c r="BK472" s="239">
        <f>ROUND(I472*H472,2)</f>
        <v>0</v>
      </c>
      <c r="BL472" s="16" t="s">
        <v>162</v>
      </c>
      <c r="BM472" s="238" t="s">
        <v>879</v>
      </c>
    </row>
    <row r="473" s="13" customFormat="1">
      <c r="A473" s="13"/>
      <c r="B473" s="240"/>
      <c r="C473" s="241"/>
      <c r="D473" s="242" t="s">
        <v>164</v>
      </c>
      <c r="E473" s="243" t="s">
        <v>1</v>
      </c>
      <c r="F473" s="244" t="s">
        <v>880</v>
      </c>
      <c r="G473" s="241"/>
      <c r="H473" s="245">
        <v>3932.8800000000001</v>
      </c>
      <c r="I473" s="246"/>
      <c r="J473" s="241"/>
      <c r="K473" s="241"/>
      <c r="L473" s="247"/>
      <c r="M473" s="248"/>
      <c r="N473" s="249"/>
      <c r="O473" s="249"/>
      <c r="P473" s="249"/>
      <c r="Q473" s="249"/>
      <c r="R473" s="249"/>
      <c r="S473" s="249"/>
      <c r="T473" s="250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1" t="s">
        <v>164</v>
      </c>
      <c r="AU473" s="251" t="s">
        <v>85</v>
      </c>
      <c r="AV473" s="13" t="s">
        <v>85</v>
      </c>
      <c r="AW473" s="13" t="s">
        <v>31</v>
      </c>
      <c r="AX473" s="13" t="s">
        <v>77</v>
      </c>
      <c r="AY473" s="251" t="s">
        <v>156</v>
      </c>
    </row>
    <row r="474" s="2" customFormat="1" ht="33" customHeight="1">
      <c r="A474" s="37"/>
      <c r="B474" s="38"/>
      <c r="C474" s="226" t="s">
        <v>881</v>
      </c>
      <c r="D474" s="226" t="s">
        <v>158</v>
      </c>
      <c r="E474" s="227" t="s">
        <v>882</v>
      </c>
      <c r="F474" s="228" t="s">
        <v>883</v>
      </c>
      <c r="G474" s="229" t="s">
        <v>161</v>
      </c>
      <c r="H474" s="230">
        <v>131.096</v>
      </c>
      <c r="I474" s="231"/>
      <c r="J474" s="232">
        <f>ROUND(I474*H474,2)</f>
        <v>0</v>
      </c>
      <c r="K474" s="233"/>
      <c r="L474" s="43"/>
      <c r="M474" s="234" t="s">
        <v>1</v>
      </c>
      <c r="N474" s="235" t="s">
        <v>42</v>
      </c>
      <c r="O474" s="90"/>
      <c r="P474" s="236">
        <f>O474*H474</f>
        <v>0</v>
      </c>
      <c r="Q474" s="236">
        <v>0</v>
      </c>
      <c r="R474" s="236">
        <f>Q474*H474</f>
        <v>0</v>
      </c>
      <c r="S474" s="236">
        <v>0</v>
      </c>
      <c r="T474" s="237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238" t="s">
        <v>162</v>
      </c>
      <c r="AT474" s="238" t="s">
        <v>158</v>
      </c>
      <c r="AU474" s="238" t="s">
        <v>85</v>
      </c>
      <c r="AY474" s="16" t="s">
        <v>156</v>
      </c>
      <c r="BE474" s="239">
        <f>IF(N474="základní",J474,0)</f>
        <v>0</v>
      </c>
      <c r="BF474" s="239">
        <f>IF(N474="snížená",J474,0)</f>
        <v>0</v>
      </c>
      <c r="BG474" s="239">
        <f>IF(N474="zákl. přenesená",J474,0)</f>
        <v>0</v>
      </c>
      <c r="BH474" s="239">
        <f>IF(N474="sníž. přenesená",J474,0)</f>
        <v>0</v>
      </c>
      <c r="BI474" s="239">
        <f>IF(N474="nulová",J474,0)</f>
        <v>0</v>
      </c>
      <c r="BJ474" s="16" t="s">
        <v>33</v>
      </c>
      <c r="BK474" s="239">
        <f>ROUND(I474*H474,2)</f>
        <v>0</v>
      </c>
      <c r="BL474" s="16" t="s">
        <v>162</v>
      </c>
      <c r="BM474" s="238" t="s">
        <v>884</v>
      </c>
    </row>
    <row r="475" s="2" customFormat="1" ht="33" customHeight="1">
      <c r="A475" s="37"/>
      <c r="B475" s="38"/>
      <c r="C475" s="226" t="s">
        <v>885</v>
      </c>
      <c r="D475" s="226" t="s">
        <v>158</v>
      </c>
      <c r="E475" s="227" t="s">
        <v>886</v>
      </c>
      <c r="F475" s="228" t="s">
        <v>887</v>
      </c>
      <c r="G475" s="229" t="s">
        <v>161</v>
      </c>
      <c r="H475" s="230">
        <v>38.759999999999998</v>
      </c>
      <c r="I475" s="231"/>
      <c r="J475" s="232">
        <f>ROUND(I475*H475,2)</f>
        <v>0</v>
      </c>
      <c r="K475" s="233"/>
      <c r="L475" s="43"/>
      <c r="M475" s="234" t="s">
        <v>1</v>
      </c>
      <c r="N475" s="235" t="s">
        <v>42</v>
      </c>
      <c r="O475" s="90"/>
      <c r="P475" s="236">
        <f>O475*H475</f>
        <v>0</v>
      </c>
      <c r="Q475" s="236">
        <v>0.00012999999999999999</v>
      </c>
      <c r="R475" s="236">
        <f>Q475*H475</f>
        <v>0.0050387999999999995</v>
      </c>
      <c r="S475" s="236">
        <v>0</v>
      </c>
      <c r="T475" s="237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38" t="s">
        <v>162</v>
      </c>
      <c r="AT475" s="238" t="s">
        <v>158</v>
      </c>
      <c r="AU475" s="238" t="s">
        <v>85</v>
      </c>
      <c r="AY475" s="16" t="s">
        <v>156</v>
      </c>
      <c r="BE475" s="239">
        <f>IF(N475="základní",J475,0)</f>
        <v>0</v>
      </c>
      <c r="BF475" s="239">
        <f>IF(N475="snížená",J475,0)</f>
        <v>0</v>
      </c>
      <c r="BG475" s="239">
        <f>IF(N475="zákl. přenesená",J475,0)</f>
        <v>0</v>
      </c>
      <c r="BH475" s="239">
        <f>IF(N475="sníž. přenesená",J475,0)</f>
        <v>0</v>
      </c>
      <c r="BI475" s="239">
        <f>IF(N475="nulová",J475,0)</f>
        <v>0</v>
      </c>
      <c r="BJ475" s="16" t="s">
        <v>33</v>
      </c>
      <c r="BK475" s="239">
        <f>ROUND(I475*H475,2)</f>
        <v>0</v>
      </c>
      <c r="BL475" s="16" t="s">
        <v>162</v>
      </c>
      <c r="BM475" s="238" t="s">
        <v>888</v>
      </c>
    </row>
    <row r="476" s="13" customFormat="1">
      <c r="A476" s="13"/>
      <c r="B476" s="240"/>
      <c r="C476" s="241"/>
      <c r="D476" s="242" t="s">
        <v>164</v>
      </c>
      <c r="E476" s="243" t="s">
        <v>1</v>
      </c>
      <c r="F476" s="244" t="s">
        <v>889</v>
      </c>
      <c r="G476" s="241"/>
      <c r="H476" s="245">
        <v>38.759999999999998</v>
      </c>
      <c r="I476" s="246"/>
      <c r="J476" s="241"/>
      <c r="K476" s="241"/>
      <c r="L476" s="247"/>
      <c r="M476" s="248"/>
      <c r="N476" s="249"/>
      <c r="O476" s="249"/>
      <c r="P476" s="249"/>
      <c r="Q476" s="249"/>
      <c r="R476" s="249"/>
      <c r="S476" s="249"/>
      <c r="T476" s="250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51" t="s">
        <v>164</v>
      </c>
      <c r="AU476" s="251" t="s">
        <v>85</v>
      </c>
      <c r="AV476" s="13" t="s">
        <v>85</v>
      </c>
      <c r="AW476" s="13" t="s">
        <v>31</v>
      </c>
      <c r="AX476" s="13" t="s">
        <v>77</v>
      </c>
      <c r="AY476" s="251" t="s">
        <v>156</v>
      </c>
    </row>
    <row r="477" s="2" customFormat="1" ht="37.8" customHeight="1">
      <c r="A477" s="37"/>
      <c r="B477" s="38"/>
      <c r="C477" s="226" t="s">
        <v>890</v>
      </c>
      <c r="D477" s="226" t="s">
        <v>158</v>
      </c>
      <c r="E477" s="227" t="s">
        <v>891</v>
      </c>
      <c r="F477" s="228" t="s">
        <v>892</v>
      </c>
      <c r="G477" s="229" t="s">
        <v>161</v>
      </c>
      <c r="H477" s="230">
        <v>60.460000000000001</v>
      </c>
      <c r="I477" s="231"/>
      <c r="J477" s="232">
        <f>ROUND(I477*H477,2)</f>
        <v>0</v>
      </c>
      <c r="K477" s="233"/>
      <c r="L477" s="43"/>
      <c r="M477" s="234" t="s">
        <v>1</v>
      </c>
      <c r="N477" s="235" t="s">
        <v>42</v>
      </c>
      <c r="O477" s="90"/>
      <c r="P477" s="236">
        <f>O477*H477</f>
        <v>0</v>
      </c>
      <c r="Q477" s="236">
        <v>0.00021000000000000001</v>
      </c>
      <c r="R477" s="236">
        <f>Q477*H477</f>
        <v>0.012696600000000001</v>
      </c>
      <c r="S477" s="236">
        <v>0</v>
      </c>
      <c r="T477" s="237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238" t="s">
        <v>162</v>
      </c>
      <c r="AT477" s="238" t="s">
        <v>158</v>
      </c>
      <c r="AU477" s="238" t="s">
        <v>85</v>
      </c>
      <c r="AY477" s="16" t="s">
        <v>156</v>
      </c>
      <c r="BE477" s="239">
        <f>IF(N477="základní",J477,0)</f>
        <v>0</v>
      </c>
      <c r="BF477" s="239">
        <f>IF(N477="snížená",J477,0)</f>
        <v>0</v>
      </c>
      <c r="BG477" s="239">
        <f>IF(N477="zákl. přenesená",J477,0)</f>
        <v>0</v>
      </c>
      <c r="BH477" s="239">
        <f>IF(N477="sníž. přenesená",J477,0)</f>
        <v>0</v>
      </c>
      <c r="BI477" s="239">
        <f>IF(N477="nulová",J477,0)</f>
        <v>0</v>
      </c>
      <c r="BJ477" s="16" t="s">
        <v>33</v>
      </c>
      <c r="BK477" s="239">
        <f>ROUND(I477*H477,2)</f>
        <v>0</v>
      </c>
      <c r="BL477" s="16" t="s">
        <v>162</v>
      </c>
      <c r="BM477" s="238" t="s">
        <v>893</v>
      </c>
    </row>
    <row r="478" s="13" customFormat="1">
      <c r="A478" s="13"/>
      <c r="B478" s="240"/>
      <c r="C478" s="241"/>
      <c r="D478" s="242" t="s">
        <v>164</v>
      </c>
      <c r="E478" s="243" t="s">
        <v>1</v>
      </c>
      <c r="F478" s="244" t="s">
        <v>894</v>
      </c>
      <c r="G478" s="241"/>
      <c r="H478" s="245">
        <v>60.460000000000001</v>
      </c>
      <c r="I478" s="246"/>
      <c r="J478" s="241"/>
      <c r="K478" s="241"/>
      <c r="L478" s="247"/>
      <c r="M478" s="248"/>
      <c r="N478" s="249"/>
      <c r="O478" s="249"/>
      <c r="P478" s="249"/>
      <c r="Q478" s="249"/>
      <c r="R478" s="249"/>
      <c r="S478" s="249"/>
      <c r="T478" s="250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1" t="s">
        <v>164</v>
      </c>
      <c r="AU478" s="251" t="s">
        <v>85</v>
      </c>
      <c r="AV478" s="13" t="s">
        <v>85</v>
      </c>
      <c r="AW478" s="13" t="s">
        <v>31</v>
      </c>
      <c r="AX478" s="13" t="s">
        <v>77</v>
      </c>
      <c r="AY478" s="251" t="s">
        <v>156</v>
      </c>
    </row>
    <row r="479" s="2" customFormat="1" ht="24.15" customHeight="1">
      <c r="A479" s="37"/>
      <c r="B479" s="38"/>
      <c r="C479" s="226" t="s">
        <v>895</v>
      </c>
      <c r="D479" s="226" t="s">
        <v>158</v>
      </c>
      <c r="E479" s="227" t="s">
        <v>896</v>
      </c>
      <c r="F479" s="228" t="s">
        <v>897</v>
      </c>
      <c r="G479" s="229" t="s">
        <v>161</v>
      </c>
      <c r="H479" s="230">
        <v>42.5</v>
      </c>
      <c r="I479" s="231"/>
      <c r="J479" s="232">
        <f>ROUND(I479*H479,2)</f>
        <v>0</v>
      </c>
      <c r="K479" s="233"/>
      <c r="L479" s="43"/>
      <c r="M479" s="234" t="s">
        <v>1</v>
      </c>
      <c r="N479" s="235" t="s">
        <v>42</v>
      </c>
      <c r="O479" s="90"/>
      <c r="P479" s="236">
        <f>O479*H479</f>
        <v>0</v>
      </c>
      <c r="Q479" s="236">
        <v>4.0000000000000003E-05</v>
      </c>
      <c r="R479" s="236">
        <f>Q479*H479</f>
        <v>0.0017000000000000001</v>
      </c>
      <c r="S479" s="236">
        <v>0</v>
      </c>
      <c r="T479" s="237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238" t="s">
        <v>162</v>
      </c>
      <c r="AT479" s="238" t="s">
        <v>158</v>
      </c>
      <c r="AU479" s="238" t="s">
        <v>85</v>
      </c>
      <c r="AY479" s="16" t="s">
        <v>156</v>
      </c>
      <c r="BE479" s="239">
        <f>IF(N479="základní",J479,0)</f>
        <v>0</v>
      </c>
      <c r="BF479" s="239">
        <f>IF(N479="snížená",J479,0)</f>
        <v>0</v>
      </c>
      <c r="BG479" s="239">
        <f>IF(N479="zákl. přenesená",J479,0)</f>
        <v>0</v>
      </c>
      <c r="BH479" s="239">
        <f>IF(N479="sníž. přenesená",J479,0)</f>
        <v>0</v>
      </c>
      <c r="BI479" s="239">
        <f>IF(N479="nulová",J479,0)</f>
        <v>0</v>
      </c>
      <c r="BJ479" s="16" t="s">
        <v>33</v>
      </c>
      <c r="BK479" s="239">
        <f>ROUND(I479*H479,2)</f>
        <v>0</v>
      </c>
      <c r="BL479" s="16" t="s">
        <v>162</v>
      </c>
      <c r="BM479" s="238" t="s">
        <v>898</v>
      </c>
    </row>
    <row r="480" s="2" customFormat="1" ht="33" customHeight="1">
      <c r="A480" s="37"/>
      <c r="B480" s="38"/>
      <c r="C480" s="226" t="s">
        <v>899</v>
      </c>
      <c r="D480" s="226" t="s">
        <v>158</v>
      </c>
      <c r="E480" s="227" t="s">
        <v>900</v>
      </c>
      <c r="F480" s="228" t="s">
        <v>901</v>
      </c>
      <c r="G480" s="229" t="s">
        <v>161</v>
      </c>
      <c r="H480" s="230">
        <v>25.597999999999999</v>
      </c>
      <c r="I480" s="231"/>
      <c r="J480" s="232">
        <f>ROUND(I480*H480,2)</f>
        <v>0</v>
      </c>
      <c r="K480" s="233"/>
      <c r="L480" s="43"/>
      <c r="M480" s="234" t="s">
        <v>1</v>
      </c>
      <c r="N480" s="235" t="s">
        <v>42</v>
      </c>
      <c r="O480" s="90"/>
      <c r="P480" s="236">
        <f>O480*H480</f>
        <v>0</v>
      </c>
      <c r="Q480" s="236">
        <v>0.00063000000000000003</v>
      </c>
      <c r="R480" s="236">
        <f>Q480*H480</f>
        <v>0.016126740000000001</v>
      </c>
      <c r="S480" s="236">
        <v>0</v>
      </c>
      <c r="T480" s="237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238" t="s">
        <v>162</v>
      </c>
      <c r="AT480" s="238" t="s">
        <v>158</v>
      </c>
      <c r="AU480" s="238" t="s">
        <v>85</v>
      </c>
      <c r="AY480" s="16" t="s">
        <v>156</v>
      </c>
      <c r="BE480" s="239">
        <f>IF(N480="základní",J480,0)</f>
        <v>0</v>
      </c>
      <c r="BF480" s="239">
        <f>IF(N480="snížená",J480,0)</f>
        <v>0</v>
      </c>
      <c r="BG480" s="239">
        <f>IF(N480="zákl. přenesená",J480,0)</f>
        <v>0</v>
      </c>
      <c r="BH480" s="239">
        <f>IF(N480="sníž. přenesená",J480,0)</f>
        <v>0</v>
      </c>
      <c r="BI480" s="239">
        <f>IF(N480="nulová",J480,0)</f>
        <v>0</v>
      </c>
      <c r="BJ480" s="16" t="s">
        <v>33</v>
      </c>
      <c r="BK480" s="239">
        <f>ROUND(I480*H480,2)</f>
        <v>0</v>
      </c>
      <c r="BL480" s="16" t="s">
        <v>162</v>
      </c>
      <c r="BM480" s="238" t="s">
        <v>902</v>
      </c>
    </row>
    <row r="481" s="13" customFormat="1">
      <c r="A481" s="13"/>
      <c r="B481" s="240"/>
      <c r="C481" s="241"/>
      <c r="D481" s="242" t="s">
        <v>164</v>
      </c>
      <c r="E481" s="243" t="s">
        <v>1</v>
      </c>
      <c r="F481" s="244" t="s">
        <v>903</v>
      </c>
      <c r="G481" s="241"/>
      <c r="H481" s="245">
        <v>1.6100000000000001</v>
      </c>
      <c r="I481" s="246"/>
      <c r="J481" s="241"/>
      <c r="K481" s="241"/>
      <c r="L481" s="247"/>
      <c r="M481" s="248"/>
      <c r="N481" s="249"/>
      <c r="O481" s="249"/>
      <c r="P481" s="249"/>
      <c r="Q481" s="249"/>
      <c r="R481" s="249"/>
      <c r="S481" s="249"/>
      <c r="T481" s="250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51" t="s">
        <v>164</v>
      </c>
      <c r="AU481" s="251" t="s">
        <v>85</v>
      </c>
      <c r="AV481" s="13" t="s">
        <v>85</v>
      </c>
      <c r="AW481" s="13" t="s">
        <v>31</v>
      </c>
      <c r="AX481" s="13" t="s">
        <v>77</v>
      </c>
      <c r="AY481" s="251" t="s">
        <v>156</v>
      </c>
    </row>
    <row r="482" s="13" customFormat="1">
      <c r="A482" s="13"/>
      <c r="B482" s="240"/>
      <c r="C482" s="241"/>
      <c r="D482" s="242" t="s">
        <v>164</v>
      </c>
      <c r="E482" s="243" t="s">
        <v>1</v>
      </c>
      <c r="F482" s="244" t="s">
        <v>904</v>
      </c>
      <c r="G482" s="241"/>
      <c r="H482" s="245">
        <v>4.5780000000000003</v>
      </c>
      <c r="I482" s="246"/>
      <c r="J482" s="241"/>
      <c r="K482" s="241"/>
      <c r="L482" s="247"/>
      <c r="M482" s="248"/>
      <c r="N482" s="249"/>
      <c r="O482" s="249"/>
      <c r="P482" s="249"/>
      <c r="Q482" s="249"/>
      <c r="R482" s="249"/>
      <c r="S482" s="249"/>
      <c r="T482" s="250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51" t="s">
        <v>164</v>
      </c>
      <c r="AU482" s="251" t="s">
        <v>85</v>
      </c>
      <c r="AV482" s="13" t="s">
        <v>85</v>
      </c>
      <c r="AW482" s="13" t="s">
        <v>31</v>
      </c>
      <c r="AX482" s="13" t="s">
        <v>77</v>
      </c>
      <c r="AY482" s="251" t="s">
        <v>156</v>
      </c>
    </row>
    <row r="483" s="13" customFormat="1">
      <c r="A483" s="13"/>
      <c r="B483" s="240"/>
      <c r="C483" s="241"/>
      <c r="D483" s="242" t="s">
        <v>164</v>
      </c>
      <c r="E483" s="243" t="s">
        <v>1</v>
      </c>
      <c r="F483" s="244" t="s">
        <v>905</v>
      </c>
      <c r="G483" s="241"/>
      <c r="H483" s="245">
        <v>19.41</v>
      </c>
      <c r="I483" s="246"/>
      <c r="J483" s="241"/>
      <c r="K483" s="241"/>
      <c r="L483" s="247"/>
      <c r="M483" s="248"/>
      <c r="N483" s="249"/>
      <c r="O483" s="249"/>
      <c r="P483" s="249"/>
      <c r="Q483" s="249"/>
      <c r="R483" s="249"/>
      <c r="S483" s="249"/>
      <c r="T483" s="250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1" t="s">
        <v>164</v>
      </c>
      <c r="AU483" s="251" t="s">
        <v>85</v>
      </c>
      <c r="AV483" s="13" t="s">
        <v>85</v>
      </c>
      <c r="AW483" s="13" t="s">
        <v>31</v>
      </c>
      <c r="AX483" s="13" t="s">
        <v>77</v>
      </c>
      <c r="AY483" s="251" t="s">
        <v>156</v>
      </c>
    </row>
    <row r="484" s="2" customFormat="1" ht="24.15" customHeight="1">
      <c r="A484" s="37"/>
      <c r="B484" s="38"/>
      <c r="C484" s="226" t="s">
        <v>906</v>
      </c>
      <c r="D484" s="226" t="s">
        <v>158</v>
      </c>
      <c r="E484" s="227" t="s">
        <v>907</v>
      </c>
      <c r="F484" s="228" t="s">
        <v>908</v>
      </c>
      <c r="G484" s="229" t="s">
        <v>348</v>
      </c>
      <c r="H484" s="230">
        <v>6</v>
      </c>
      <c r="I484" s="231"/>
      <c r="J484" s="232">
        <f>ROUND(I484*H484,2)</f>
        <v>0</v>
      </c>
      <c r="K484" s="233"/>
      <c r="L484" s="43"/>
      <c r="M484" s="234" t="s">
        <v>1</v>
      </c>
      <c r="N484" s="235" t="s">
        <v>42</v>
      </c>
      <c r="O484" s="90"/>
      <c r="P484" s="236">
        <f>O484*H484</f>
        <v>0</v>
      </c>
      <c r="Q484" s="236">
        <v>2.0000000000000002E-05</v>
      </c>
      <c r="R484" s="236">
        <f>Q484*H484</f>
        <v>0.00012000000000000002</v>
      </c>
      <c r="S484" s="236">
        <v>0</v>
      </c>
      <c r="T484" s="237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238" t="s">
        <v>162</v>
      </c>
      <c r="AT484" s="238" t="s">
        <v>158</v>
      </c>
      <c r="AU484" s="238" t="s">
        <v>85</v>
      </c>
      <c r="AY484" s="16" t="s">
        <v>156</v>
      </c>
      <c r="BE484" s="239">
        <f>IF(N484="základní",J484,0)</f>
        <v>0</v>
      </c>
      <c r="BF484" s="239">
        <f>IF(N484="snížená",J484,0)</f>
        <v>0</v>
      </c>
      <c r="BG484" s="239">
        <f>IF(N484="zákl. přenesená",J484,0)</f>
        <v>0</v>
      </c>
      <c r="BH484" s="239">
        <f>IF(N484="sníž. přenesená",J484,0)</f>
        <v>0</v>
      </c>
      <c r="BI484" s="239">
        <f>IF(N484="nulová",J484,0)</f>
        <v>0</v>
      </c>
      <c r="BJ484" s="16" t="s">
        <v>33</v>
      </c>
      <c r="BK484" s="239">
        <f>ROUND(I484*H484,2)</f>
        <v>0</v>
      </c>
      <c r="BL484" s="16" t="s">
        <v>162</v>
      </c>
      <c r="BM484" s="238" t="s">
        <v>909</v>
      </c>
    </row>
    <row r="485" s="13" customFormat="1">
      <c r="A485" s="13"/>
      <c r="B485" s="240"/>
      <c r="C485" s="241"/>
      <c r="D485" s="242" t="s">
        <v>164</v>
      </c>
      <c r="E485" s="243" t="s">
        <v>1</v>
      </c>
      <c r="F485" s="244" t="s">
        <v>910</v>
      </c>
      <c r="G485" s="241"/>
      <c r="H485" s="245">
        <v>6</v>
      </c>
      <c r="I485" s="246"/>
      <c r="J485" s="241"/>
      <c r="K485" s="241"/>
      <c r="L485" s="247"/>
      <c r="M485" s="248"/>
      <c r="N485" s="249"/>
      <c r="O485" s="249"/>
      <c r="P485" s="249"/>
      <c r="Q485" s="249"/>
      <c r="R485" s="249"/>
      <c r="S485" s="249"/>
      <c r="T485" s="250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51" t="s">
        <v>164</v>
      </c>
      <c r="AU485" s="251" t="s">
        <v>85</v>
      </c>
      <c r="AV485" s="13" t="s">
        <v>85</v>
      </c>
      <c r="AW485" s="13" t="s">
        <v>31</v>
      </c>
      <c r="AX485" s="13" t="s">
        <v>77</v>
      </c>
      <c r="AY485" s="251" t="s">
        <v>156</v>
      </c>
    </row>
    <row r="486" s="2" customFormat="1" ht="24.15" customHeight="1">
      <c r="A486" s="37"/>
      <c r="B486" s="38"/>
      <c r="C486" s="226" t="s">
        <v>911</v>
      </c>
      <c r="D486" s="226" t="s">
        <v>158</v>
      </c>
      <c r="E486" s="227" t="s">
        <v>912</v>
      </c>
      <c r="F486" s="228" t="s">
        <v>913</v>
      </c>
      <c r="G486" s="229" t="s">
        <v>161</v>
      </c>
      <c r="H486" s="230">
        <v>0.66000000000000003</v>
      </c>
      <c r="I486" s="231"/>
      <c r="J486" s="232">
        <f>ROUND(I486*H486,2)</f>
        <v>0</v>
      </c>
      <c r="K486" s="233"/>
      <c r="L486" s="43"/>
      <c r="M486" s="234" t="s">
        <v>1</v>
      </c>
      <c r="N486" s="235" t="s">
        <v>42</v>
      </c>
      <c r="O486" s="90"/>
      <c r="P486" s="236">
        <f>O486*H486</f>
        <v>0</v>
      </c>
      <c r="Q486" s="236">
        <v>0</v>
      </c>
      <c r="R486" s="236">
        <f>Q486*H486</f>
        <v>0</v>
      </c>
      <c r="S486" s="236">
        <v>0.055</v>
      </c>
      <c r="T486" s="237">
        <f>S486*H486</f>
        <v>0.036299999999999999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238" t="s">
        <v>162</v>
      </c>
      <c r="AT486" s="238" t="s">
        <v>158</v>
      </c>
      <c r="AU486" s="238" t="s">
        <v>85</v>
      </c>
      <c r="AY486" s="16" t="s">
        <v>156</v>
      </c>
      <c r="BE486" s="239">
        <f>IF(N486="základní",J486,0)</f>
        <v>0</v>
      </c>
      <c r="BF486" s="239">
        <f>IF(N486="snížená",J486,0)</f>
        <v>0</v>
      </c>
      <c r="BG486" s="239">
        <f>IF(N486="zákl. přenesená",J486,0)</f>
        <v>0</v>
      </c>
      <c r="BH486" s="239">
        <f>IF(N486="sníž. přenesená",J486,0)</f>
        <v>0</v>
      </c>
      <c r="BI486" s="239">
        <f>IF(N486="nulová",J486,0)</f>
        <v>0</v>
      </c>
      <c r="BJ486" s="16" t="s">
        <v>33</v>
      </c>
      <c r="BK486" s="239">
        <f>ROUND(I486*H486,2)</f>
        <v>0</v>
      </c>
      <c r="BL486" s="16" t="s">
        <v>162</v>
      </c>
      <c r="BM486" s="238" t="s">
        <v>914</v>
      </c>
    </row>
    <row r="487" s="13" customFormat="1">
      <c r="A487" s="13"/>
      <c r="B487" s="240"/>
      <c r="C487" s="241"/>
      <c r="D487" s="242" t="s">
        <v>164</v>
      </c>
      <c r="E487" s="243" t="s">
        <v>1</v>
      </c>
      <c r="F487" s="244" t="s">
        <v>915</v>
      </c>
      <c r="G487" s="241"/>
      <c r="H487" s="245">
        <v>0.66000000000000003</v>
      </c>
      <c r="I487" s="246"/>
      <c r="J487" s="241"/>
      <c r="K487" s="241"/>
      <c r="L487" s="247"/>
      <c r="M487" s="248"/>
      <c r="N487" s="249"/>
      <c r="O487" s="249"/>
      <c r="P487" s="249"/>
      <c r="Q487" s="249"/>
      <c r="R487" s="249"/>
      <c r="S487" s="249"/>
      <c r="T487" s="250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1" t="s">
        <v>164</v>
      </c>
      <c r="AU487" s="251" t="s">
        <v>85</v>
      </c>
      <c r="AV487" s="13" t="s">
        <v>85</v>
      </c>
      <c r="AW487" s="13" t="s">
        <v>31</v>
      </c>
      <c r="AX487" s="13" t="s">
        <v>77</v>
      </c>
      <c r="AY487" s="251" t="s">
        <v>156</v>
      </c>
    </row>
    <row r="488" s="2" customFormat="1" ht="24.15" customHeight="1">
      <c r="A488" s="37"/>
      <c r="B488" s="38"/>
      <c r="C488" s="226" t="s">
        <v>916</v>
      </c>
      <c r="D488" s="226" t="s">
        <v>158</v>
      </c>
      <c r="E488" s="227" t="s">
        <v>917</v>
      </c>
      <c r="F488" s="228" t="s">
        <v>918</v>
      </c>
      <c r="G488" s="229" t="s">
        <v>169</v>
      </c>
      <c r="H488" s="230">
        <v>0.33000000000000002</v>
      </c>
      <c r="I488" s="231"/>
      <c r="J488" s="232">
        <f>ROUND(I488*H488,2)</f>
        <v>0</v>
      </c>
      <c r="K488" s="233"/>
      <c r="L488" s="43"/>
      <c r="M488" s="234" t="s">
        <v>1</v>
      </c>
      <c r="N488" s="235" t="s">
        <v>42</v>
      </c>
      <c r="O488" s="90"/>
      <c r="P488" s="236">
        <f>O488*H488</f>
        <v>0</v>
      </c>
      <c r="Q488" s="236">
        <v>0</v>
      </c>
      <c r="R488" s="236">
        <f>Q488*H488</f>
        <v>0</v>
      </c>
      <c r="S488" s="236">
        <v>1.8</v>
      </c>
      <c r="T488" s="237">
        <f>S488*H488</f>
        <v>0.59400000000000008</v>
      </c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R488" s="238" t="s">
        <v>162</v>
      </c>
      <c r="AT488" s="238" t="s">
        <v>158</v>
      </c>
      <c r="AU488" s="238" t="s">
        <v>85</v>
      </c>
      <c r="AY488" s="16" t="s">
        <v>156</v>
      </c>
      <c r="BE488" s="239">
        <f>IF(N488="základní",J488,0)</f>
        <v>0</v>
      </c>
      <c r="BF488" s="239">
        <f>IF(N488="snížená",J488,0)</f>
        <v>0</v>
      </c>
      <c r="BG488" s="239">
        <f>IF(N488="zákl. přenesená",J488,0)</f>
        <v>0</v>
      </c>
      <c r="BH488" s="239">
        <f>IF(N488="sníž. přenesená",J488,0)</f>
        <v>0</v>
      </c>
      <c r="BI488" s="239">
        <f>IF(N488="nulová",J488,0)</f>
        <v>0</v>
      </c>
      <c r="BJ488" s="16" t="s">
        <v>33</v>
      </c>
      <c r="BK488" s="239">
        <f>ROUND(I488*H488,2)</f>
        <v>0</v>
      </c>
      <c r="BL488" s="16" t="s">
        <v>162</v>
      </c>
      <c r="BM488" s="238" t="s">
        <v>919</v>
      </c>
    </row>
    <row r="489" s="13" customFormat="1">
      <c r="A489" s="13"/>
      <c r="B489" s="240"/>
      <c r="C489" s="241"/>
      <c r="D489" s="242" t="s">
        <v>164</v>
      </c>
      <c r="E489" s="243" t="s">
        <v>1</v>
      </c>
      <c r="F489" s="244" t="s">
        <v>920</v>
      </c>
      <c r="G489" s="241"/>
      <c r="H489" s="245">
        <v>0.33000000000000002</v>
      </c>
      <c r="I489" s="246"/>
      <c r="J489" s="241"/>
      <c r="K489" s="241"/>
      <c r="L489" s="247"/>
      <c r="M489" s="248"/>
      <c r="N489" s="249"/>
      <c r="O489" s="249"/>
      <c r="P489" s="249"/>
      <c r="Q489" s="249"/>
      <c r="R489" s="249"/>
      <c r="S489" s="249"/>
      <c r="T489" s="250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1" t="s">
        <v>164</v>
      </c>
      <c r="AU489" s="251" t="s">
        <v>85</v>
      </c>
      <c r="AV489" s="13" t="s">
        <v>85</v>
      </c>
      <c r="AW489" s="13" t="s">
        <v>31</v>
      </c>
      <c r="AX489" s="13" t="s">
        <v>77</v>
      </c>
      <c r="AY489" s="251" t="s">
        <v>156</v>
      </c>
    </row>
    <row r="490" s="2" customFormat="1" ht="24.15" customHeight="1">
      <c r="A490" s="37"/>
      <c r="B490" s="38"/>
      <c r="C490" s="226" t="s">
        <v>921</v>
      </c>
      <c r="D490" s="226" t="s">
        <v>158</v>
      </c>
      <c r="E490" s="227" t="s">
        <v>922</v>
      </c>
      <c r="F490" s="228" t="s">
        <v>923</v>
      </c>
      <c r="G490" s="229" t="s">
        <v>276</v>
      </c>
      <c r="H490" s="230">
        <v>26.34</v>
      </c>
      <c r="I490" s="231"/>
      <c r="J490" s="232">
        <f>ROUND(I490*H490,2)</f>
        <v>0</v>
      </c>
      <c r="K490" s="233"/>
      <c r="L490" s="43"/>
      <c r="M490" s="234" t="s">
        <v>1</v>
      </c>
      <c r="N490" s="235" t="s">
        <v>42</v>
      </c>
      <c r="O490" s="90"/>
      <c r="P490" s="236">
        <f>O490*H490</f>
        <v>0</v>
      </c>
      <c r="Q490" s="236">
        <v>0</v>
      </c>
      <c r="R490" s="236">
        <f>Q490*H490</f>
        <v>0</v>
      </c>
      <c r="S490" s="236">
        <v>0.040000000000000001</v>
      </c>
      <c r="T490" s="237">
        <f>S490*H490</f>
        <v>1.0536000000000001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238" t="s">
        <v>162</v>
      </c>
      <c r="AT490" s="238" t="s">
        <v>158</v>
      </c>
      <c r="AU490" s="238" t="s">
        <v>85</v>
      </c>
      <c r="AY490" s="16" t="s">
        <v>156</v>
      </c>
      <c r="BE490" s="239">
        <f>IF(N490="základní",J490,0)</f>
        <v>0</v>
      </c>
      <c r="BF490" s="239">
        <f>IF(N490="snížená",J490,0)</f>
        <v>0</v>
      </c>
      <c r="BG490" s="239">
        <f>IF(N490="zákl. přenesená",J490,0)</f>
        <v>0</v>
      </c>
      <c r="BH490" s="239">
        <f>IF(N490="sníž. přenesená",J490,0)</f>
        <v>0</v>
      </c>
      <c r="BI490" s="239">
        <f>IF(N490="nulová",J490,0)</f>
        <v>0</v>
      </c>
      <c r="BJ490" s="16" t="s">
        <v>33</v>
      </c>
      <c r="BK490" s="239">
        <f>ROUND(I490*H490,2)</f>
        <v>0</v>
      </c>
      <c r="BL490" s="16" t="s">
        <v>162</v>
      </c>
      <c r="BM490" s="238" t="s">
        <v>924</v>
      </c>
    </row>
    <row r="491" s="13" customFormat="1">
      <c r="A491" s="13"/>
      <c r="B491" s="240"/>
      <c r="C491" s="241"/>
      <c r="D491" s="242" t="s">
        <v>164</v>
      </c>
      <c r="E491" s="243" t="s">
        <v>1</v>
      </c>
      <c r="F491" s="244" t="s">
        <v>925</v>
      </c>
      <c r="G491" s="241"/>
      <c r="H491" s="245">
        <v>26.34</v>
      </c>
      <c r="I491" s="246"/>
      <c r="J491" s="241"/>
      <c r="K491" s="241"/>
      <c r="L491" s="247"/>
      <c r="M491" s="248"/>
      <c r="N491" s="249"/>
      <c r="O491" s="249"/>
      <c r="P491" s="249"/>
      <c r="Q491" s="249"/>
      <c r="R491" s="249"/>
      <c r="S491" s="249"/>
      <c r="T491" s="250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51" t="s">
        <v>164</v>
      </c>
      <c r="AU491" s="251" t="s">
        <v>85</v>
      </c>
      <c r="AV491" s="13" t="s">
        <v>85</v>
      </c>
      <c r="AW491" s="13" t="s">
        <v>31</v>
      </c>
      <c r="AX491" s="13" t="s">
        <v>77</v>
      </c>
      <c r="AY491" s="251" t="s">
        <v>156</v>
      </c>
    </row>
    <row r="492" s="2" customFormat="1" ht="24.15" customHeight="1">
      <c r="A492" s="37"/>
      <c r="B492" s="38"/>
      <c r="C492" s="226" t="s">
        <v>926</v>
      </c>
      <c r="D492" s="226" t="s">
        <v>158</v>
      </c>
      <c r="E492" s="227" t="s">
        <v>927</v>
      </c>
      <c r="F492" s="228" t="s">
        <v>928</v>
      </c>
      <c r="G492" s="229" t="s">
        <v>276</v>
      </c>
      <c r="H492" s="230">
        <v>10.199999999999999</v>
      </c>
      <c r="I492" s="231"/>
      <c r="J492" s="232">
        <f>ROUND(I492*H492,2)</f>
        <v>0</v>
      </c>
      <c r="K492" s="233"/>
      <c r="L492" s="43"/>
      <c r="M492" s="234" t="s">
        <v>1</v>
      </c>
      <c r="N492" s="235" t="s">
        <v>42</v>
      </c>
      <c r="O492" s="90"/>
      <c r="P492" s="236">
        <f>O492*H492</f>
        <v>0</v>
      </c>
      <c r="Q492" s="236">
        <v>0</v>
      </c>
      <c r="R492" s="236">
        <f>Q492*H492</f>
        <v>0</v>
      </c>
      <c r="S492" s="236">
        <v>0.053999999999999999</v>
      </c>
      <c r="T492" s="237">
        <f>S492*H492</f>
        <v>0.55079999999999996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38" t="s">
        <v>162</v>
      </c>
      <c r="AT492" s="238" t="s">
        <v>158</v>
      </c>
      <c r="AU492" s="238" t="s">
        <v>85</v>
      </c>
      <c r="AY492" s="16" t="s">
        <v>156</v>
      </c>
      <c r="BE492" s="239">
        <f>IF(N492="základní",J492,0)</f>
        <v>0</v>
      </c>
      <c r="BF492" s="239">
        <f>IF(N492="snížená",J492,0)</f>
        <v>0</v>
      </c>
      <c r="BG492" s="239">
        <f>IF(N492="zákl. přenesená",J492,0)</f>
        <v>0</v>
      </c>
      <c r="BH492" s="239">
        <f>IF(N492="sníž. přenesená",J492,0)</f>
        <v>0</v>
      </c>
      <c r="BI492" s="239">
        <f>IF(N492="nulová",J492,0)</f>
        <v>0</v>
      </c>
      <c r="BJ492" s="16" t="s">
        <v>33</v>
      </c>
      <c r="BK492" s="239">
        <f>ROUND(I492*H492,2)</f>
        <v>0</v>
      </c>
      <c r="BL492" s="16" t="s">
        <v>162</v>
      </c>
      <c r="BM492" s="238" t="s">
        <v>929</v>
      </c>
    </row>
    <row r="493" s="13" customFormat="1">
      <c r="A493" s="13"/>
      <c r="B493" s="240"/>
      <c r="C493" s="241"/>
      <c r="D493" s="242" t="s">
        <v>164</v>
      </c>
      <c r="E493" s="243" t="s">
        <v>1</v>
      </c>
      <c r="F493" s="244" t="s">
        <v>930</v>
      </c>
      <c r="G493" s="241"/>
      <c r="H493" s="245">
        <v>10.199999999999999</v>
      </c>
      <c r="I493" s="246"/>
      <c r="J493" s="241"/>
      <c r="K493" s="241"/>
      <c r="L493" s="247"/>
      <c r="M493" s="248"/>
      <c r="N493" s="249"/>
      <c r="O493" s="249"/>
      <c r="P493" s="249"/>
      <c r="Q493" s="249"/>
      <c r="R493" s="249"/>
      <c r="S493" s="249"/>
      <c r="T493" s="250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51" t="s">
        <v>164</v>
      </c>
      <c r="AU493" s="251" t="s">
        <v>85</v>
      </c>
      <c r="AV493" s="13" t="s">
        <v>85</v>
      </c>
      <c r="AW493" s="13" t="s">
        <v>31</v>
      </c>
      <c r="AX493" s="13" t="s">
        <v>77</v>
      </c>
      <c r="AY493" s="251" t="s">
        <v>156</v>
      </c>
    </row>
    <row r="494" s="2" customFormat="1" ht="24.15" customHeight="1">
      <c r="A494" s="37"/>
      <c r="B494" s="38"/>
      <c r="C494" s="226" t="s">
        <v>931</v>
      </c>
      <c r="D494" s="226" t="s">
        <v>158</v>
      </c>
      <c r="E494" s="227" t="s">
        <v>932</v>
      </c>
      <c r="F494" s="228" t="s">
        <v>933</v>
      </c>
      <c r="G494" s="229" t="s">
        <v>276</v>
      </c>
      <c r="H494" s="230">
        <v>12.6</v>
      </c>
      <c r="I494" s="231"/>
      <c r="J494" s="232">
        <f>ROUND(I494*H494,2)</f>
        <v>0</v>
      </c>
      <c r="K494" s="233"/>
      <c r="L494" s="43"/>
      <c r="M494" s="234" t="s">
        <v>1</v>
      </c>
      <c r="N494" s="235" t="s">
        <v>42</v>
      </c>
      <c r="O494" s="90"/>
      <c r="P494" s="236">
        <f>O494*H494</f>
        <v>0</v>
      </c>
      <c r="Q494" s="236">
        <v>0</v>
      </c>
      <c r="R494" s="236">
        <f>Q494*H494</f>
        <v>0</v>
      </c>
      <c r="S494" s="236">
        <v>0.10100000000000001</v>
      </c>
      <c r="T494" s="237">
        <f>S494*H494</f>
        <v>1.2726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238" t="s">
        <v>162</v>
      </c>
      <c r="AT494" s="238" t="s">
        <v>158</v>
      </c>
      <c r="AU494" s="238" t="s">
        <v>85</v>
      </c>
      <c r="AY494" s="16" t="s">
        <v>156</v>
      </c>
      <c r="BE494" s="239">
        <f>IF(N494="základní",J494,0)</f>
        <v>0</v>
      </c>
      <c r="BF494" s="239">
        <f>IF(N494="snížená",J494,0)</f>
        <v>0</v>
      </c>
      <c r="BG494" s="239">
        <f>IF(N494="zákl. přenesená",J494,0)</f>
        <v>0</v>
      </c>
      <c r="BH494" s="239">
        <f>IF(N494="sníž. přenesená",J494,0)</f>
        <v>0</v>
      </c>
      <c r="BI494" s="239">
        <f>IF(N494="nulová",J494,0)</f>
        <v>0</v>
      </c>
      <c r="BJ494" s="16" t="s">
        <v>33</v>
      </c>
      <c r="BK494" s="239">
        <f>ROUND(I494*H494,2)</f>
        <v>0</v>
      </c>
      <c r="BL494" s="16" t="s">
        <v>162</v>
      </c>
      <c r="BM494" s="238" t="s">
        <v>934</v>
      </c>
    </row>
    <row r="495" s="13" customFormat="1">
      <c r="A495" s="13"/>
      <c r="B495" s="240"/>
      <c r="C495" s="241"/>
      <c r="D495" s="242" t="s">
        <v>164</v>
      </c>
      <c r="E495" s="243" t="s">
        <v>1</v>
      </c>
      <c r="F495" s="244" t="s">
        <v>935</v>
      </c>
      <c r="G495" s="241"/>
      <c r="H495" s="245">
        <v>12.6</v>
      </c>
      <c r="I495" s="246"/>
      <c r="J495" s="241"/>
      <c r="K495" s="241"/>
      <c r="L495" s="247"/>
      <c r="M495" s="248"/>
      <c r="N495" s="249"/>
      <c r="O495" s="249"/>
      <c r="P495" s="249"/>
      <c r="Q495" s="249"/>
      <c r="R495" s="249"/>
      <c r="S495" s="249"/>
      <c r="T495" s="250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1" t="s">
        <v>164</v>
      </c>
      <c r="AU495" s="251" t="s">
        <v>85</v>
      </c>
      <c r="AV495" s="13" t="s">
        <v>85</v>
      </c>
      <c r="AW495" s="13" t="s">
        <v>31</v>
      </c>
      <c r="AX495" s="13" t="s">
        <v>77</v>
      </c>
      <c r="AY495" s="251" t="s">
        <v>156</v>
      </c>
    </row>
    <row r="496" s="2" customFormat="1" ht="24.15" customHeight="1">
      <c r="A496" s="37"/>
      <c r="B496" s="38"/>
      <c r="C496" s="226" t="s">
        <v>936</v>
      </c>
      <c r="D496" s="226" t="s">
        <v>158</v>
      </c>
      <c r="E496" s="227" t="s">
        <v>937</v>
      </c>
      <c r="F496" s="228" t="s">
        <v>938</v>
      </c>
      <c r="G496" s="229" t="s">
        <v>276</v>
      </c>
      <c r="H496" s="230">
        <v>12.6</v>
      </c>
      <c r="I496" s="231"/>
      <c r="J496" s="232">
        <f>ROUND(I496*H496,2)</f>
        <v>0</v>
      </c>
      <c r="K496" s="233"/>
      <c r="L496" s="43"/>
      <c r="M496" s="234" t="s">
        <v>1</v>
      </c>
      <c r="N496" s="235" t="s">
        <v>42</v>
      </c>
      <c r="O496" s="90"/>
      <c r="P496" s="236">
        <f>O496*H496</f>
        <v>0</v>
      </c>
      <c r="Q496" s="236">
        <v>0</v>
      </c>
      <c r="R496" s="236">
        <f>Q496*H496</f>
        <v>0</v>
      </c>
      <c r="S496" s="236">
        <v>0.040000000000000001</v>
      </c>
      <c r="T496" s="237">
        <f>S496*H496</f>
        <v>0.504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238" t="s">
        <v>162</v>
      </c>
      <c r="AT496" s="238" t="s">
        <v>158</v>
      </c>
      <c r="AU496" s="238" t="s">
        <v>85</v>
      </c>
      <c r="AY496" s="16" t="s">
        <v>156</v>
      </c>
      <c r="BE496" s="239">
        <f>IF(N496="základní",J496,0)</f>
        <v>0</v>
      </c>
      <c r="BF496" s="239">
        <f>IF(N496="snížená",J496,0)</f>
        <v>0</v>
      </c>
      <c r="BG496" s="239">
        <f>IF(N496="zákl. přenesená",J496,0)</f>
        <v>0</v>
      </c>
      <c r="BH496" s="239">
        <f>IF(N496="sníž. přenesená",J496,0)</f>
        <v>0</v>
      </c>
      <c r="BI496" s="239">
        <f>IF(N496="nulová",J496,0)</f>
        <v>0</v>
      </c>
      <c r="BJ496" s="16" t="s">
        <v>33</v>
      </c>
      <c r="BK496" s="239">
        <f>ROUND(I496*H496,2)</f>
        <v>0</v>
      </c>
      <c r="BL496" s="16" t="s">
        <v>162</v>
      </c>
      <c r="BM496" s="238" t="s">
        <v>939</v>
      </c>
    </row>
    <row r="497" s="2" customFormat="1" ht="37.8" customHeight="1">
      <c r="A497" s="37"/>
      <c r="B497" s="38"/>
      <c r="C497" s="226" t="s">
        <v>940</v>
      </c>
      <c r="D497" s="226" t="s">
        <v>158</v>
      </c>
      <c r="E497" s="227" t="s">
        <v>941</v>
      </c>
      <c r="F497" s="228" t="s">
        <v>942</v>
      </c>
      <c r="G497" s="229" t="s">
        <v>161</v>
      </c>
      <c r="H497" s="230">
        <v>40.424999999999997</v>
      </c>
      <c r="I497" s="231"/>
      <c r="J497" s="232">
        <f>ROUND(I497*H497,2)</f>
        <v>0</v>
      </c>
      <c r="K497" s="233"/>
      <c r="L497" s="43"/>
      <c r="M497" s="234" t="s">
        <v>1</v>
      </c>
      <c r="N497" s="235" t="s">
        <v>42</v>
      </c>
      <c r="O497" s="90"/>
      <c r="P497" s="236">
        <f>O497*H497</f>
        <v>0</v>
      </c>
      <c r="Q497" s="236">
        <v>0</v>
      </c>
      <c r="R497" s="236">
        <f>Q497*H497</f>
        <v>0</v>
      </c>
      <c r="S497" s="236">
        <v>0.058999999999999997</v>
      </c>
      <c r="T497" s="237">
        <f>S497*H497</f>
        <v>2.3850749999999996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238" t="s">
        <v>162</v>
      </c>
      <c r="AT497" s="238" t="s">
        <v>158</v>
      </c>
      <c r="AU497" s="238" t="s">
        <v>85</v>
      </c>
      <c r="AY497" s="16" t="s">
        <v>156</v>
      </c>
      <c r="BE497" s="239">
        <f>IF(N497="základní",J497,0)</f>
        <v>0</v>
      </c>
      <c r="BF497" s="239">
        <f>IF(N497="snížená",J497,0)</f>
        <v>0</v>
      </c>
      <c r="BG497" s="239">
        <f>IF(N497="zákl. přenesená",J497,0)</f>
        <v>0</v>
      </c>
      <c r="BH497" s="239">
        <f>IF(N497="sníž. přenesená",J497,0)</f>
        <v>0</v>
      </c>
      <c r="BI497" s="239">
        <f>IF(N497="nulová",J497,0)</f>
        <v>0</v>
      </c>
      <c r="BJ497" s="16" t="s">
        <v>33</v>
      </c>
      <c r="BK497" s="239">
        <f>ROUND(I497*H497,2)</f>
        <v>0</v>
      </c>
      <c r="BL497" s="16" t="s">
        <v>162</v>
      </c>
      <c r="BM497" s="238" t="s">
        <v>943</v>
      </c>
    </row>
    <row r="498" s="13" customFormat="1">
      <c r="A498" s="13"/>
      <c r="B498" s="240"/>
      <c r="C498" s="241"/>
      <c r="D498" s="242" t="s">
        <v>164</v>
      </c>
      <c r="E498" s="243" t="s">
        <v>1</v>
      </c>
      <c r="F498" s="244" t="s">
        <v>944</v>
      </c>
      <c r="G498" s="241"/>
      <c r="H498" s="245">
        <v>40.424999999999997</v>
      </c>
      <c r="I498" s="246"/>
      <c r="J498" s="241"/>
      <c r="K498" s="241"/>
      <c r="L498" s="247"/>
      <c r="M498" s="248"/>
      <c r="N498" s="249"/>
      <c r="O498" s="249"/>
      <c r="P498" s="249"/>
      <c r="Q498" s="249"/>
      <c r="R498" s="249"/>
      <c r="S498" s="249"/>
      <c r="T498" s="250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51" t="s">
        <v>164</v>
      </c>
      <c r="AU498" s="251" t="s">
        <v>85</v>
      </c>
      <c r="AV498" s="13" t="s">
        <v>85</v>
      </c>
      <c r="AW498" s="13" t="s">
        <v>31</v>
      </c>
      <c r="AX498" s="13" t="s">
        <v>77</v>
      </c>
      <c r="AY498" s="251" t="s">
        <v>156</v>
      </c>
    </row>
    <row r="499" s="2" customFormat="1" ht="16.5" customHeight="1">
      <c r="A499" s="37"/>
      <c r="B499" s="38"/>
      <c r="C499" s="226" t="s">
        <v>945</v>
      </c>
      <c r="D499" s="226" t="s">
        <v>158</v>
      </c>
      <c r="E499" s="227" t="s">
        <v>946</v>
      </c>
      <c r="F499" s="228" t="s">
        <v>947</v>
      </c>
      <c r="G499" s="229" t="s">
        <v>161</v>
      </c>
      <c r="H499" s="230">
        <v>40.424999999999997</v>
      </c>
      <c r="I499" s="231"/>
      <c r="J499" s="232">
        <f>ROUND(I499*H499,2)</f>
        <v>0</v>
      </c>
      <c r="K499" s="233"/>
      <c r="L499" s="43"/>
      <c r="M499" s="234" t="s">
        <v>1</v>
      </c>
      <c r="N499" s="235" t="s">
        <v>42</v>
      </c>
      <c r="O499" s="90"/>
      <c r="P499" s="236">
        <f>O499*H499</f>
        <v>0</v>
      </c>
      <c r="Q499" s="236">
        <v>0</v>
      </c>
      <c r="R499" s="236">
        <f>Q499*H499</f>
        <v>0</v>
      </c>
      <c r="S499" s="236">
        <v>0.014</v>
      </c>
      <c r="T499" s="237">
        <f>S499*H499</f>
        <v>0.56594999999999995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238" t="s">
        <v>162</v>
      </c>
      <c r="AT499" s="238" t="s">
        <v>158</v>
      </c>
      <c r="AU499" s="238" t="s">
        <v>85</v>
      </c>
      <c r="AY499" s="16" t="s">
        <v>156</v>
      </c>
      <c r="BE499" s="239">
        <f>IF(N499="základní",J499,0)</f>
        <v>0</v>
      </c>
      <c r="BF499" s="239">
        <f>IF(N499="snížená",J499,0)</f>
        <v>0</v>
      </c>
      <c r="BG499" s="239">
        <f>IF(N499="zákl. přenesená",J499,0)</f>
        <v>0</v>
      </c>
      <c r="BH499" s="239">
        <f>IF(N499="sníž. přenesená",J499,0)</f>
        <v>0</v>
      </c>
      <c r="BI499" s="239">
        <f>IF(N499="nulová",J499,0)</f>
        <v>0</v>
      </c>
      <c r="BJ499" s="16" t="s">
        <v>33</v>
      </c>
      <c r="BK499" s="239">
        <f>ROUND(I499*H499,2)</f>
        <v>0</v>
      </c>
      <c r="BL499" s="16" t="s">
        <v>162</v>
      </c>
      <c r="BM499" s="238" t="s">
        <v>948</v>
      </c>
    </row>
    <row r="500" s="13" customFormat="1">
      <c r="A500" s="13"/>
      <c r="B500" s="240"/>
      <c r="C500" s="241"/>
      <c r="D500" s="242" t="s">
        <v>164</v>
      </c>
      <c r="E500" s="243" t="s">
        <v>1</v>
      </c>
      <c r="F500" s="244" t="s">
        <v>944</v>
      </c>
      <c r="G500" s="241"/>
      <c r="H500" s="245">
        <v>40.424999999999997</v>
      </c>
      <c r="I500" s="246"/>
      <c r="J500" s="241"/>
      <c r="K500" s="241"/>
      <c r="L500" s="247"/>
      <c r="M500" s="248"/>
      <c r="N500" s="249"/>
      <c r="O500" s="249"/>
      <c r="P500" s="249"/>
      <c r="Q500" s="249"/>
      <c r="R500" s="249"/>
      <c r="S500" s="249"/>
      <c r="T500" s="250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1" t="s">
        <v>164</v>
      </c>
      <c r="AU500" s="251" t="s">
        <v>85</v>
      </c>
      <c r="AV500" s="13" t="s">
        <v>85</v>
      </c>
      <c r="AW500" s="13" t="s">
        <v>31</v>
      </c>
      <c r="AX500" s="13" t="s">
        <v>77</v>
      </c>
      <c r="AY500" s="251" t="s">
        <v>156</v>
      </c>
    </row>
    <row r="501" s="2" customFormat="1" ht="24.15" customHeight="1">
      <c r="A501" s="37"/>
      <c r="B501" s="38"/>
      <c r="C501" s="226" t="s">
        <v>949</v>
      </c>
      <c r="D501" s="226" t="s">
        <v>158</v>
      </c>
      <c r="E501" s="227" t="s">
        <v>950</v>
      </c>
      <c r="F501" s="228" t="s">
        <v>951</v>
      </c>
      <c r="G501" s="229" t="s">
        <v>161</v>
      </c>
      <c r="H501" s="230">
        <v>113.502</v>
      </c>
      <c r="I501" s="231"/>
      <c r="J501" s="232">
        <f>ROUND(I501*H501,2)</f>
        <v>0</v>
      </c>
      <c r="K501" s="233"/>
      <c r="L501" s="43"/>
      <c r="M501" s="234" t="s">
        <v>1</v>
      </c>
      <c r="N501" s="235" t="s">
        <v>42</v>
      </c>
      <c r="O501" s="90"/>
      <c r="P501" s="236">
        <f>O501*H501</f>
        <v>0</v>
      </c>
      <c r="Q501" s="236">
        <v>0</v>
      </c>
      <c r="R501" s="236">
        <f>Q501*H501</f>
        <v>0</v>
      </c>
      <c r="S501" s="236">
        <v>0.00048000000000000001</v>
      </c>
      <c r="T501" s="237">
        <f>S501*H501</f>
        <v>0.054480960000000002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238" t="s">
        <v>162</v>
      </c>
      <c r="AT501" s="238" t="s">
        <v>158</v>
      </c>
      <c r="AU501" s="238" t="s">
        <v>85</v>
      </c>
      <c r="AY501" s="16" t="s">
        <v>156</v>
      </c>
      <c r="BE501" s="239">
        <f>IF(N501="základní",J501,0)</f>
        <v>0</v>
      </c>
      <c r="BF501" s="239">
        <f>IF(N501="snížená",J501,0)</f>
        <v>0</v>
      </c>
      <c r="BG501" s="239">
        <f>IF(N501="zákl. přenesená",J501,0)</f>
        <v>0</v>
      </c>
      <c r="BH501" s="239">
        <f>IF(N501="sníž. přenesená",J501,0)</f>
        <v>0</v>
      </c>
      <c r="BI501" s="239">
        <f>IF(N501="nulová",J501,0)</f>
        <v>0</v>
      </c>
      <c r="BJ501" s="16" t="s">
        <v>33</v>
      </c>
      <c r="BK501" s="239">
        <f>ROUND(I501*H501,2)</f>
        <v>0</v>
      </c>
      <c r="BL501" s="16" t="s">
        <v>162</v>
      </c>
      <c r="BM501" s="238" t="s">
        <v>952</v>
      </c>
    </row>
    <row r="502" s="13" customFormat="1">
      <c r="A502" s="13"/>
      <c r="B502" s="240"/>
      <c r="C502" s="241"/>
      <c r="D502" s="242" t="s">
        <v>164</v>
      </c>
      <c r="E502" s="243" t="s">
        <v>1</v>
      </c>
      <c r="F502" s="244" t="s">
        <v>698</v>
      </c>
      <c r="G502" s="241"/>
      <c r="H502" s="245">
        <v>53.024000000000001</v>
      </c>
      <c r="I502" s="246"/>
      <c r="J502" s="241"/>
      <c r="K502" s="241"/>
      <c r="L502" s="247"/>
      <c r="M502" s="248"/>
      <c r="N502" s="249"/>
      <c r="O502" s="249"/>
      <c r="P502" s="249"/>
      <c r="Q502" s="249"/>
      <c r="R502" s="249"/>
      <c r="S502" s="249"/>
      <c r="T502" s="250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51" t="s">
        <v>164</v>
      </c>
      <c r="AU502" s="251" t="s">
        <v>85</v>
      </c>
      <c r="AV502" s="13" t="s">
        <v>85</v>
      </c>
      <c r="AW502" s="13" t="s">
        <v>31</v>
      </c>
      <c r="AX502" s="13" t="s">
        <v>77</v>
      </c>
      <c r="AY502" s="251" t="s">
        <v>156</v>
      </c>
    </row>
    <row r="503" s="13" customFormat="1">
      <c r="A503" s="13"/>
      <c r="B503" s="240"/>
      <c r="C503" s="241"/>
      <c r="D503" s="242" t="s">
        <v>164</v>
      </c>
      <c r="E503" s="243" t="s">
        <v>1</v>
      </c>
      <c r="F503" s="244" t="s">
        <v>699</v>
      </c>
      <c r="G503" s="241"/>
      <c r="H503" s="245">
        <v>60.478000000000002</v>
      </c>
      <c r="I503" s="246"/>
      <c r="J503" s="241"/>
      <c r="K503" s="241"/>
      <c r="L503" s="247"/>
      <c r="M503" s="248"/>
      <c r="N503" s="249"/>
      <c r="O503" s="249"/>
      <c r="P503" s="249"/>
      <c r="Q503" s="249"/>
      <c r="R503" s="249"/>
      <c r="S503" s="249"/>
      <c r="T503" s="250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51" t="s">
        <v>164</v>
      </c>
      <c r="AU503" s="251" t="s">
        <v>85</v>
      </c>
      <c r="AV503" s="13" t="s">
        <v>85</v>
      </c>
      <c r="AW503" s="13" t="s">
        <v>31</v>
      </c>
      <c r="AX503" s="13" t="s">
        <v>77</v>
      </c>
      <c r="AY503" s="251" t="s">
        <v>156</v>
      </c>
    </row>
    <row r="504" s="2" customFormat="1" ht="24.15" customHeight="1">
      <c r="A504" s="37"/>
      <c r="B504" s="38"/>
      <c r="C504" s="226" t="s">
        <v>953</v>
      </c>
      <c r="D504" s="226" t="s">
        <v>158</v>
      </c>
      <c r="E504" s="227" t="s">
        <v>954</v>
      </c>
      <c r="F504" s="228" t="s">
        <v>955</v>
      </c>
      <c r="G504" s="229" t="s">
        <v>276</v>
      </c>
      <c r="H504" s="230">
        <v>30.600000000000001</v>
      </c>
      <c r="I504" s="231"/>
      <c r="J504" s="232">
        <f>ROUND(I504*H504,2)</f>
        <v>0</v>
      </c>
      <c r="K504" s="233"/>
      <c r="L504" s="43"/>
      <c r="M504" s="234" t="s">
        <v>1</v>
      </c>
      <c r="N504" s="235" t="s">
        <v>42</v>
      </c>
      <c r="O504" s="90"/>
      <c r="P504" s="236">
        <f>O504*H504</f>
        <v>0</v>
      </c>
      <c r="Q504" s="236">
        <v>0.00042999999999999999</v>
      </c>
      <c r="R504" s="236">
        <f>Q504*H504</f>
        <v>0.013158</v>
      </c>
      <c r="S504" s="236">
        <v>0</v>
      </c>
      <c r="T504" s="237">
        <f>S504*H504</f>
        <v>0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238" t="s">
        <v>162</v>
      </c>
      <c r="AT504" s="238" t="s">
        <v>158</v>
      </c>
      <c r="AU504" s="238" t="s">
        <v>85</v>
      </c>
      <c r="AY504" s="16" t="s">
        <v>156</v>
      </c>
      <c r="BE504" s="239">
        <f>IF(N504="základní",J504,0)</f>
        <v>0</v>
      </c>
      <c r="BF504" s="239">
        <f>IF(N504="snížená",J504,0)</f>
        <v>0</v>
      </c>
      <c r="BG504" s="239">
        <f>IF(N504="zákl. přenesená",J504,0)</f>
        <v>0</v>
      </c>
      <c r="BH504" s="239">
        <f>IF(N504="sníž. přenesená",J504,0)</f>
        <v>0</v>
      </c>
      <c r="BI504" s="239">
        <f>IF(N504="nulová",J504,0)</f>
        <v>0</v>
      </c>
      <c r="BJ504" s="16" t="s">
        <v>33</v>
      </c>
      <c r="BK504" s="239">
        <f>ROUND(I504*H504,2)</f>
        <v>0</v>
      </c>
      <c r="BL504" s="16" t="s">
        <v>162</v>
      </c>
      <c r="BM504" s="238" t="s">
        <v>956</v>
      </c>
    </row>
    <row r="505" s="13" customFormat="1">
      <c r="A505" s="13"/>
      <c r="B505" s="240"/>
      <c r="C505" s="241"/>
      <c r="D505" s="242" t="s">
        <v>164</v>
      </c>
      <c r="E505" s="243" t="s">
        <v>1</v>
      </c>
      <c r="F505" s="244" t="s">
        <v>957</v>
      </c>
      <c r="G505" s="241"/>
      <c r="H505" s="245">
        <v>30.600000000000001</v>
      </c>
      <c r="I505" s="246"/>
      <c r="J505" s="241"/>
      <c r="K505" s="241"/>
      <c r="L505" s="247"/>
      <c r="M505" s="248"/>
      <c r="N505" s="249"/>
      <c r="O505" s="249"/>
      <c r="P505" s="249"/>
      <c r="Q505" s="249"/>
      <c r="R505" s="249"/>
      <c r="S505" s="249"/>
      <c r="T505" s="250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51" t="s">
        <v>164</v>
      </c>
      <c r="AU505" s="251" t="s">
        <v>85</v>
      </c>
      <c r="AV505" s="13" t="s">
        <v>85</v>
      </c>
      <c r="AW505" s="13" t="s">
        <v>31</v>
      </c>
      <c r="AX505" s="13" t="s">
        <v>77</v>
      </c>
      <c r="AY505" s="251" t="s">
        <v>156</v>
      </c>
    </row>
    <row r="506" s="2" customFormat="1" ht="24.15" customHeight="1">
      <c r="A506" s="37"/>
      <c r="B506" s="38"/>
      <c r="C506" s="252" t="s">
        <v>958</v>
      </c>
      <c r="D506" s="252" t="s">
        <v>263</v>
      </c>
      <c r="E506" s="253" t="s">
        <v>959</v>
      </c>
      <c r="F506" s="254" t="s">
        <v>960</v>
      </c>
      <c r="G506" s="255" t="s">
        <v>234</v>
      </c>
      <c r="H506" s="256">
        <v>0.056000000000000001</v>
      </c>
      <c r="I506" s="257"/>
      <c r="J506" s="258">
        <f>ROUND(I506*H506,2)</f>
        <v>0</v>
      </c>
      <c r="K506" s="259"/>
      <c r="L506" s="260"/>
      <c r="M506" s="261" t="s">
        <v>1</v>
      </c>
      <c r="N506" s="262" t="s">
        <v>42</v>
      </c>
      <c r="O506" s="90"/>
      <c r="P506" s="236">
        <f>O506*H506</f>
        <v>0</v>
      </c>
      <c r="Q506" s="236">
        <v>1</v>
      </c>
      <c r="R506" s="236">
        <f>Q506*H506</f>
        <v>0.056000000000000001</v>
      </c>
      <c r="S506" s="236">
        <v>0</v>
      </c>
      <c r="T506" s="237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238" t="s">
        <v>200</v>
      </c>
      <c r="AT506" s="238" t="s">
        <v>263</v>
      </c>
      <c r="AU506" s="238" t="s">
        <v>85</v>
      </c>
      <c r="AY506" s="16" t="s">
        <v>156</v>
      </c>
      <c r="BE506" s="239">
        <f>IF(N506="základní",J506,0)</f>
        <v>0</v>
      </c>
      <c r="BF506" s="239">
        <f>IF(N506="snížená",J506,0)</f>
        <v>0</v>
      </c>
      <c r="BG506" s="239">
        <f>IF(N506="zákl. přenesená",J506,0)</f>
        <v>0</v>
      </c>
      <c r="BH506" s="239">
        <f>IF(N506="sníž. přenesená",J506,0)</f>
        <v>0</v>
      </c>
      <c r="BI506" s="239">
        <f>IF(N506="nulová",J506,0)</f>
        <v>0</v>
      </c>
      <c r="BJ506" s="16" t="s">
        <v>33</v>
      </c>
      <c r="BK506" s="239">
        <f>ROUND(I506*H506,2)</f>
        <v>0</v>
      </c>
      <c r="BL506" s="16" t="s">
        <v>162</v>
      </c>
      <c r="BM506" s="238" t="s">
        <v>961</v>
      </c>
    </row>
    <row r="507" s="13" customFormat="1">
      <c r="A507" s="13"/>
      <c r="B507" s="240"/>
      <c r="C507" s="241"/>
      <c r="D507" s="242" t="s">
        <v>164</v>
      </c>
      <c r="E507" s="243" t="s">
        <v>1</v>
      </c>
      <c r="F507" s="244" t="s">
        <v>962</v>
      </c>
      <c r="G507" s="241"/>
      <c r="H507" s="245">
        <v>61.200000000000003</v>
      </c>
      <c r="I507" s="246"/>
      <c r="J507" s="241"/>
      <c r="K507" s="241"/>
      <c r="L507" s="247"/>
      <c r="M507" s="248"/>
      <c r="N507" s="249"/>
      <c r="O507" s="249"/>
      <c r="P507" s="249"/>
      <c r="Q507" s="249"/>
      <c r="R507" s="249"/>
      <c r="S507" s="249"/>
      <c r="T507" s="250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51" t="s">
        <v>164</v>
      </c>
      <c r="AU507" s="251" t="s">
        <v>85</v>
      </c>
      <c r="AV507" s="13" t="s">
        <v>85</v>
      </c>
      <c r="AW507" s="13" t="s">
        <v>31</v>
      </c>
      <c r="AX507" s="13" t="s">
        <v>33</v>
      </c>
      <c r="AY507" s="251" t="s">
        <v>156</v>
      </c>
    </row>
    <row r="508" s="13" customFormat="1">
      <c r="A508" s="13"/>
      <c r="B508" s="240"/>
      <c r="C508" s="241"/>
      <c r="D508" s="242" t="s">
        <v>164</v>
      </c>
      <c r="E508" s="241"/>
      <c r="F508" s="244" t="s">
        <v>963</v>
      </c>
      <c r="G508" s="241"/>
      <c r="H508" s="245">
        <v>0.056000000000000001</v>
      </c>
      <c r="I508" s="246"/>
      <c r="J508" s="241"/>
      <c r="K508" s="241"/>
      <c r="L508" s="247"/>
      <c r="M508" s="248"/>
      <c r="N508" s="249"/>
      <c r="O508" s="249"/>
      <c r="P508" s="249"/>
      <c r="Q508" s="249"/>
      <c r="R508" s="249"/>
      <c r="S508" s="249"/>
      <c r="T508" s="250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51" t="s">
        <v>164</v>
      </c>
      <c r="AU508" s="251" t="s">
        <v>85</v>
      </c>
      <c r="AV508" s="13" t="s">
        <v>85</v>
      </c>
      <c r="AW508" s="13" t="s">
        <v>4</v>
      </c>
      <c r="AX508" s="13" t="s">
        <v>33</v>
      </c>
      <c r="AY508" s="251" t="s">
        <v>156</v>
      </c>
    </row>
    <row r="509" s="2" customFormat="1" ht="24.15" customHeight="1">
      <c r="A509" s="37"/>
      <c r="B509" s="38"/>
      <c r="C509" s="226" t="s">
        <v>964</v>
      </c>
      <c r="D509" s="226" t="s">
        <v>158</v>
      </c>
      <c r="E509" s="227" t="s">
        <v>965</v>
      </c>
      <c r="F509" s="228" t="s">
        <v>966</v>
      </c>
      <c r="G509" s="229" t="s">
        <v>276</v>
      </c>
      <c r="H509" s="230">
        <v>4</v>
      </c>
      <c r="I509" s="231"/>
      <c r="J509" s="232">
        <f>ROUND(I509*H509,2)</f>
        <v>0</v>
      </c>
      <c r="K509" s="233"/>
      <c r="L509" s="43"/>
      <c r="M509" s="234" t="s">
        <v>1</v>
      </c>
      <c r="N509" s="235" t="s">
        <v>42</v>
      </c>
      <c r="O509" s="90"/>
      <c r="P509" s="236">
        <f>O509*H509</f>
        <v>0</v>
      </c>
      <c r="Q509" s="236">
        <v>0.0025400000000000002</v>
      </c>
      <c r="R509" s="236">
        <f>Q509*H509</f>
        <v>0.010160000000000001</v>
      </c>
      <c r="S509" s="236">
        <v>0.002</v>
      </c>
      <c r="T509" s="237">
        <f>S509*H509</f>
        <v>0.0080000000000000002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238" t="s">
        <v>162</v>
      </c>
      <c r="AT509" s="238" t="s">
        <v>158</v>
      </c>
      <c r="AU509" s="238" t="s">
        <v>85</v>
      </c>
      <c r="AY509" s="16" t="s">
        <v>156</v>
      </c>
      <c r="BE509" s="239">
        <f>IF(N509="základní",J509,0)</f>
        <v>0</v>
      </c>
      <c r="BF509" s="239">
        <f>IF(N509="snížená",J509,0)</f>
        <v>0</v>
      </c>
      <c r="BG509" s="239">
        <f>IF(N509="zákl. přenesená",J509,0)</f>
        <v>0</v>
      </c>
      <c r="BH509" s="239">
        <f>IF(N509="sníž. přenesená",J509,0)</f>
        <v>0</v>
      </c>
      <c r="BI509" s="239">
        <f>IF(N509="nulová",J509,0)</f>
        <v>0</v>
      </c>
      <c r="BJ509" s="16" t="s">
        <v>33</v>
      </c>
      <c r="BK509" s="239">
        <f>ROUND(I509*H509,2)</f>
        <v>0</v>
      </c>
      <c r="BL509" s="16" t="s">
        <v>162</v>
      </c>
      <c r="BM509" s="238" t="s">
        <v>967</v>
      </c>
    </row>
    <row r="510" s="13" customFormat="1">
      <c r="A510" s="13"/>
      <c r="B510" s="240"/>
      <c r="C510" s="241"/>
      <c r="D510" s="242" t="s">
        <v>164</v>
      </c>
      <c r="E510" s="243" t="s">
        <v>1</v>
      </c>
      <c r="F510" s="244" t="s">
        <v>968</v>
      </c>
      <c r="G510" s="241"/>
      <c r="H510" s="245">
        <v>4</v>
      </c>
      <c r="I510" s="246"/>
      <c r="J510" s="241"/>
      <c r="K510" s="241"/>
      <c r="L510" s="247"/>
      <c r="M510" s="248"/>
      <c r="N510" s="249"/>
      <c r="O510" s="249"/>
      <c r="P510" s="249"/>
      <c r="Q510" s="249"/>
      <c r="R510" s="249"/>
      <c r="S510" s="249"/>
      <c r="T510" s="250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51" t="s">
        <v>164</v>
      </c>
      <c r="AU510" s="251" t="s">
        <v>85</v>
      </c>
      <c r="AV510" s="13" t="s">
        <v>85</v>
      </c>
      <c r="AW510" s="13" t="s">
        <v>31</v>
      </c>
      <c r="AX510" s="13" t="s">
        <v>77</v>
      </c>
      <c r="AY510" s="251" t="s">
        <v>156</v>
      </c>
    </row>
    <row r="511" s="14" customFormat="1">
      <c r="A511" s="14"/>
      <c r="B511" s="263"/>
      <c r="C511" s="264"/>
      <c r="D511" s="242" t="s">
        <v>164</v>
      </c>
      <c r="E511" s="265" t="s">
        <v>1</v>
      </c>
      <c r="F511" s="266" t="s">
        <v>969</v>
      </c>
      <c r="G511" s="264"/>
      <c r="H511" s="265" t="s">
        <v>1</v>
      </c>
      <c r="I511" s="267"/>
      <c r="J511" s="264"/>
      <c r="K511" s="264"/>
      <c r="L511" s="268"/>
      <c r="M511" s="269"/>
      <c r="N511" s="270"/>
      <c r="O511" s="270"/>
      <c r="P511" s="270"/>
      <c r="Q511" s="270"/>
      <c r="R511" s="270"/>
      <c r="S511" s="270"/>
      <c r="T511" s="271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72" t="s">
        <v>164</v>
      </c>
      <c r="AU511" s="272" t="s">
        <v>85</v>
      </c>
      <c r="AV511" s="14" t="s">
        <v>33</v>
      </c>
      <c r="AW511" s="14" t="s">
        <v>31</v>
      </c>
      <c r="AX511" s="14" t="s">
        <v>77</v>
      </c>
      <c r="AY511" s="272" t="s">
        <v>156</v>
      </c>
    </row>
    <row r="512" s="12" customFormat="1" ht="22.8" customHeight="1">
      <c r="A512" s="12"/>
      <c r="B512" s="210"/>
      <c r="C512" s="211"/>
      <c r="D512" s="212" t="s">
        <v>76</v>
      </c>
      <c r="E512" s="224" t="s">
        <v>970</v>
      </c>
      <c r="F512" s="224" t="s">
        <v>971</v>
      </c>
      <c r="G512" s="211"/>
      <c r="H512" s="211"/>
      <c r="I512" s="214"/>
      <c r="J512" s="225">
        <f>BK512</f>
        <v>0</v>
      </c>
      <c r="K512" s="211"/>
      <c r="L512" s="216"/>
      <c r="M512" s="217"/>
      <c r="N512" s="218"/>
      <c r="O512" s="218"/>
      <c r="P512" s="219">
        <f>SUM(P513:P517)</f>
        <v>0</v>
      </c>
      <c r="Q512" s="218"/>
      <c r="R512" s="219">
        <f>SUM(R513:R517)</f>
        <v>0</v>
      </c>
      <c r="S512" s="218"/>
      <c r="T512" s="220">
        <f>SUM(T513:T517)</f>
        <v>0</v>
      </c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R512" s="221" t="s">
        <v>33</v>
      </c>
      <c r="AT512" s="222" t="s">
        <v>76</v>
      </c>
      <c r="AU512" s="222" t="s">
        <v>33</v>
      </c>
      <c r="AY512" s="221" t="s">
        <v>156</v>
      </c>
      <c r="BK512" s="223">
        <f>SUM(BK513:BK517)</f>
        <v>0</v>
      </c>
    </row>
    <row r="513" s="2" customFormat="1" ht="24.15" customHeight="1">
      <c r="A513" s="37"/>
      <c r="B513" s="38"/>
      <c r="C513" s="226" t="s">
        <v>972</v>
      </c>
      <c r="D513" s="226" t="s">
        <v>158</v>
      </c>
      <c r="E513" s="227" t="s">
        <v>973</v>
      </c>
      <c r="F513" s="228" t="s">
        <v>974</v>
      </c>
      <c r="G513" s="229" t="s">
        <v>234</v>
      </c>
      <c r="H513" s="230">
        <v>10.746</v>
      </c>
      <c r="I513" s="231"/>
      <c r="J513" s="232">
        <f>ROUND(I513*H513,2)</f>
        <v>0</v>
      </c>
      <c r="K513" s="233"/>
      <c r="L513" s="43"/>
      <c r="M513" s="234" t="s">
        <v>1</v>
      </c>
      <c r="N513" s="235" t="s">
        <v>42</v>
      </c>
      <c r="O513" s="90"/>
      <c r="P513" s="236">
        <f>O513*H513</f>
        <v>0</v>
      </c>
      <c r="Q513" s="236">
        <v>0</v>
      </c>
      <c r="R513" s="236">
        <f>Q513*H513</f>
        <v>0</v>
      </c>
      <c r="S513" s="236">
        <v>0</v>
      </c>
      <c r="T513" s="237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238" t="s">
        <v>162</v>
      </c>
      <c r="AT513" s="238" t="s">
        <v>158</v>
      </c>
      <c r="AU513" s="238" t="s">
        <v>85</v>
      </c>
      <c r="AY513" s="16" t="s">
        <v>156</v>
      </c>
      <c r="BE513" s="239">
        <f>IF(N513="základní",J513,0)</f>
        <v>0</v>
      </c>
      <c r="BF513" s="239">
        <f>IF(N513="snížená",J513,0)</f>
        <v>0</v>
      </c>
      <c r="BG513" s="239">
        <f>IF(N513="zákl. přenesená",J513,0)</f>
        <v>0</v>
      </c>
      <c r="BH513" s="239">
        <f>IF(N513="sníž. přenesená",J513,0)</f>
        <v>0</v>
      </c>
      <c r="BI513" s="239">
        <f>IF(N513="nulová",J513,0)</f>
        <v>0</v>
      </c>
      <c r="BJ513" s="16" t="s">
        <v>33</v>
      </c>
      <c r="BK513" s="239">
        <f>ROUND(I513*H513,2)</f>
        <v>0</v>
      </c>
      <c r="BL513" s="16" t="s">
        <v>162</v>
      </c>
      <c r="BM513" s="238" t="s">
        <v>975</v>
      </c>
    </row>
    <row r="514" s="2" customFormat="1" ht="24.15" customHeight="1">
      <c r="A514" s="37"/>
      <c r="B514" s="38"/>
      <c r="C514" s="226" t="s">
        <v>976</v>
      </c>
      <c r="D514" s="226" t="s">
        <v>158</v>
      </c>
      <c r="E514" s="227" t="s">
        <v>977</v>
      </c>
      <c r="F514" s="228" t="s">
        <v>978</v>
      </c>
      <c r="G514" s="229" t="s">
        <v>234</v>
      </c>
      <c r="H514" s="230">
        <v>10.746</v>
      </c>
      <c r="I514" s="231"/>
      <c r="J514" s="232">
        <f>ROUND(I514*H514,2)</f>
        <v>0</v>
      </c>
      <c r="K514" s="233"/>
      <c r="L514" s="43"/>
      <c r="M514" s="234" t="s">
        <v>1</v>
      </c>
      <c r="N514" s="235" t="s">
        <v>42</v>
      </c>
      <c r="O514" s="90"/>
      <c r="P514" s="236">
        <f>O514*H514</f>
        <v>0</v>
      </c>
      <c r="Q514" s="236">
        <v>0</v>
      </c>
      <c r="R514" s="236">
        <f>Q514*H514</f>
        <v>0</v>
      </c>
      <c r="S514" s="236">
        <v>0</v>
      </c>
      <c r="T514" s="237">
        <f>S514*H514</f>
        <v>0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238" t="s">
        <v>162</v>
      </c>
      <c r="AT514" s="238" t="s">
        <v>158</v>
      </c>
      <c r="AU514" s="238" t="s">
        <v>85</v>
      </c>
      <c r="AY514" s="16" t="s">
        <v>156</v>
      </c>
      <c r="BE514" s="239">
        <f>IF(N514="základní",J514,0)</f>
        <v>0</v>
      </c>
      <c r="BF514" s="239">
        <f>IF(N514="snížená",J514,0)</f>
        <v>0</v>
      </c>
      <c r="BG514" s="239">
        <f>IF(N514="zákl. přenesená",J514,0)</f>
        <v>0</v>
      </c>
      <c r="BH514" s="239">
        <f>IF(N514="sníž. přenesená",J514,0)</f>
        <v>0</v>
      </c>
      <c r="BI514" s="239">
        <f>IF(N514="nulová",J514,0)</f>
        <v>0</v>
      </c>
      <c r="BJ514" s="16" t="s">
        <v>33</v>
      </c>
      <c r="BK514" s="239">
        <f>ROUND(I514*H514,2)</f>
        <v>0</v>
      </c>
      <c r="BL514" s="16" t="s">
        <v>162</v>
      </c>
      <c r="BM514" s="238" t="s">
        <v>979</v>
      </c>
    </row>
    <row r="515" s="2" customFormat="1" ht="24.15" customHeight="1">
      <c r="A515" s="37"/>
      <c r="B515" s="38"/>
      <c r="C515" s="226" t="s">
        <v>980</v>
      </c>
      <c r="D515" s="226" t="s">
        <v>158</v>
      </c>
      <c r="E515" s="227" t="s">
        <v>981</v>
      </c>
      <c r="F515" s="228" t="s">
        <v>982</v>
      </c>
      <c r="G515" s="229" t="s">
        <v>234</v>
      </c>
      <c r="H515" s="230">
        <v>182.68199999999999</v>
      </c>
      <c r="I515" s="231"/>
      <c r="J515" s="232">
        <f>ROUND(I515*H515,2)</f>
        <v>0</v>
      </c>
      <c r="K515" s="233"/>
      <c r="L515" s="43"/>
      <c r="M515" s="234" t="s">
        <v>1</v>
      </c>
      <c r="N515" s="235" t="s">
        <v>42</v>
      </c>
      <c r="O515" s="90"/>
      <c r="P515" s="236">
        <f>O515*H515</f>
        <v>0</v>
      </c>
      <c r="Q515" s="236">
        <v>0</v>
      </c>
      <c r="R515" s="236">
        <f>Q515*H515</f>
        <v>0</v>
      </c>
      <c r="S515" s="236">
        <v>0</v>
      </c>
      <c r="T515" s="237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238" t="s">
        <v>162</v>
      </c>
      <c r="AT515" s="238" t="s">
        <v>158</v>
      </c>
      <c r="AU515" s="238" t="s">
        <v>85</v>
      </c>
      <c r="AY515" s="16" t="s">
        <v>156</v>
      </c>
      <c r="BE515" s="239">
        <f>IF(N515="základní",J515,0)</f>
        <v>0</v>
      </c>
      <c r="BF515" s="239">
        <f>IF(N515="snížená",J515,0)</f>
        <v>0</v>
      </c>
      <c r="BG515" s="239">
        <f>IF(N515="zákl. přenesená",J515,0)</f>
        <v>0</v>
      </c>
      <c r="BH515" s="239">
        <f>IF(N515="sníž. přenesená",J515,0)</f>
        <v>0</v>
      </c>
      <c r="BI515" s="239">
        <f>IF(N515="nulová",J515,0)</f>
        <v>0</v>
      </c>
      <c r="BJ515" s="16" t="s">
        <v>33</v>
      </c>
      <c r="BK515" s="239">
        <f>ROUND(I515*H515,2)</f>
        <v>0</v>
      </c>
      <c r="BL515" s="16" t="s">
        <v>162</v>
      </c>
      <c r="BM515" s="238" t="s">
        <v>983</v>
      </c>
    </row>
    <row r="516" s="13" customFormat="1">
      <c r="A516" s="13"/>
      <c r="B516" s="240"/>
      <c r="C516" s="241"/>
      <c r="D516" s="242" t="s">
        <v>164</v>
      </c>
      <c r="E516" s="241"/>
      <c r="F516" s="244" t="s">
        <v>984</v>
      </c>
      <c r="G516" s="241"/>
      <c r="H516" s="245">
        <v>182.68199999999999</v>
      </c>
      <c r="I516" s="246"/>
      <c r="J516" s="241"/>
      <c r="K516" s="241"/>
      <c r="L516" s="247"/>
      <c r="M516" s="248"/>
      <c r="N516" s="249"/>
      <c r="O516" s="249"/>
      <c r="P516" s="249"/>
      <c r="Q516" s="249"/>
      <c r="R516" s="249"/>
      <c r="S516" s="249"/>
      <c r="T516" s="250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51" t="s">
        <v>164</v>
      </c>
      <c r="AU516" s="251" t="s">
        <v>85</v>
      </c>
      <c r="AV516" s="13" t="s">
        <v>85</v>
      </c>
      <c r="AW516" s="13" t="s">
        <v>4</v>
      </c>
      <c r="AX516" s="13" t="s">
        <v>33</v>
      </c>
      <c r="AY516" s="251" t="s">
        <v>156</v>
      </c>
    </row>
    <row r="517" s="2" customFormat="1" ht="44.25" customHeight="1">
      <c r="A517" s="37"/>
      <c r="B517" s="38"/>
      <c r="C517" s="226" t="s">
        <v>985</v>
      </c>
      <c r="D517" s="226" t="s">
        <v>158</v>
      </c>
      <c r="E517" s="227" t="s">
        <v>986</v>
      </c>
      <c r="F517" s="228" t="s">
        <v>987</v>
      </c>
      <c r="G517" s="229" t="s">
        <v>234</v>
      </c>
      <c r="H517" s="230">
        <v>10.746</v>
      </c>
      <c r="I517" s="231"/>
      <c r="J517" s="232">
        <f>ROUND(I517*H517,2)</f>
        <v>0</v>
      </c>
      <c r="K517" s="233"/>
      <c r="L517" s="43"/>
      <c r="M517" s="234" t="s">
        <v>1</v>
      </c>
      <c r="N517" s="235" t="s">
        <v>42</v>
      </c>
      <c r="O517" s="90"/>
      <c r="P517" s="236">
        <f>O517*H517</f>
        <v>0</v>
      </c>
      <c r="Q517" s="236">
        <v>0</v>
      </c>
      <c r="R517" s="236">
        <f>Q517*H517</f>
        <v>0</v>
      </c>
      <c r="S517" s="236">
        <v>0</v>
      </c>
      <c r="T517" s="237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238" t="s">
        <v>162</v>
      </c>
      <c r="AT517" s="238" t="s">
        <v>158</v>
      </c>
      <c r="AU517" s="238" t="s">
        <v>85</v>
      </c>
      <c r="AY517" s="16" t="s">
        <v>156</v>
      </c>
      <c r="BE517" s="239">
        <f>IF(N517="základní",J517,0)</f>
        <v>0</v>
      </c>
      <c r="BF517" s="239">
        <f>IF(N517="snížená",J517,0)</f>
        <v>0</v>
      </c>
      <c r="BG517" s="239">
        <f>IF(N517="zákl. přenesená",J517,0)</f>
        <v>0</v>
      </c>
      <c r="BH517" s="239">
        <f>IF(N517="sníž. přenesená",J517,0)</f>
        <v>0</v>
      </c>
      <c r="BI517" s="239">
        <f>IF(N517="nulová",J517,0)</f>
        <v>0</v>
      </c>
      <c r="BJ517" s="16" t="s">
        <v>33</v>
      </c>
      <c r="BK517" s="239">
        <f>ROUND(I517*H517,2)</f>
        <v>0</v>
      </c>
      <c r="BL517" s="16" t="s">
        <v>162</v>
      </c>
      <c r="BM517" s="238" t="s">
        <v>988</v>
      </c>
    </row>
    <row r="518" s="12" customFormat="1" ht="22.8" customHeight="1">
      <c r="A518" s="12"/>
      <c r="B518" s="210"/>
      <c r="C518" s="211"/>
      <c r="D518" s="212" t="s">
        <v>76</v>
      </c>
      <c r="E518" s="224" t="s">
        <v>989</v>
      </c>
      <c r="F518" s="224" t="s">
        <v>990</v>
      </c>
      <c r="G518" s="211"/>
      <c r="H518" s="211"/>
      <c r="I518" s="214"/>
      <c r="J518" s="225">
        <f>BK518</f>
        <v>0</v>
      </c>
      <c r="K518" s="211"/>
      <c r="L518" s="216"/>
      <c r="M518" s="217"/>
      <c r="N518" s="218"/>
      <c r="O518" s="218"/>
      <c r="P518" s="219">
        <f>P519</f>
        <v>0</v>
      </c>
      <c r="Q518" s="218"/>
      <c r="R518" s="219">
        <f>R519</f>
        <v>0</v>
      </c>
      <c r="S518" s="218"/>
      <c r="T518" s="220">
        <f>T519</f>
        <v>0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221" t="s">
        <v>33</v>
      </c>
      <c r="AT518" s="222" t="s">
        <v>76</v>
      </c>
      <c r="AU518" s="222" t="s">
        <v>33</v>
      </c>
      <c r="AY518" s="221" t="s">
        <v>156</v>
      </c>
      <c r="BK518" s="223">
        <f>BK519</f>
        <v>0</v>
      </c>
    </row>
    <row r="519" s="2" customFormat="1" ht="16.5" customHeight="1">
      <c r="A519" s="37"/>
      <c r="B519" s="38"/>
      <c r="C519" s="226" t="s">
        <v>991</v>
      </c>
      <c r="D519" s="226" t="s">
        <v>158</v>
      </c>
      <c r="E519" s="227" t="s">
        <v>992</v>
      </c>
      <c r="F519" s="228" t="s">
        <v>993</v>
      </c>
      <c r="G519" s="229" t="s">
        <v>234</v>
      </c>
      <c r="H519" s="230">
        <v>239.16999999999999</v>
      </c>
      <c r="I519" s="231"/>
      <c r="J519" s="232">
        <f>ROUND(I519*H519,2)</f>
        <v>0</v>
      </c>
      <c r="K519" s="233"/>
      <c r="L519" s="43"/>
      <c r="M519" s="234" t="s">
        <v>1</v>
      </c>
      <c r="N519" s="235" t="s">
        <v>42</v>
      </c>
      <c r="O519" s="90"/>
      <c r="P519" s="236">
        <f>O519*H519</f>
        <v>0</v>
      </c>
      <c r="Q519" s="236">
        <v>0</v>
      </c>
      <c r="R519" s="236">
        <f>Q519*H519</f>
        <v>0</v>
      </c>
      <c r="S519" s="236">
        <v>0</v>
      </c>
      <c r="T519" s="237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238" t="s">
        <v>162</v>
      </c>
      <c r="AT519" s="238" t="s">
        <v>158</v>
      </c>
      <c r="AU519" s="238" t="s">
        <v>85</v>
      </c>
      <c r="AY519" s="16" t="s">
        <v>156</v>
      </c>
      <c r="BE519" s="239">
        <f>IF(N519="základní",J519,0)</f>
        <v>0</v>
      </c>
      <c r="BF519" s="239">
        <f>IF(N519="snížená",J519,0)</f>
        <v>0</v>
      </c>
      <c r="BG519" s="239">
        <f>IF(N519="zákl. přenesená",J519,0)</f>
        <v>0</v>
      </c>
      <c r="BH519" s="239">
        <f>IF(N519="sníž. přenesená",J519,0)</f>
        <v>0</v>
      </c>
      <c r="BI519" s="239">
        <f>IF(N519="nulová",J519,0)</f>
        <v>0</v>
      </c>
      <c r="BJ519" s="16" t="s">
        <v>33</v>
      </c>
      <c r="BK519" s="239">
        <f>ROUND(I519*H519,2)</f>
        <v>0</v>
      </c>
      <c r="BL519" s="16" t="s">
        <v>162</v>
      </c>
      <c r="BM519" s="238" t="s">
        <v>994</v>
      </c>
    </row>
    <row r="520" s="12" customFormat="1" ht="25.92" customHeight="1">
      <c r="A520" s="12"/>
      <c r="B520" s="210"/>
      <c r="C520" s="211"/>
      <c r="D520" s="212" t="s">
        <v>76</v>
      </c>
      <c r="E520" s="213" t="s">
        <v>995</v>
      </c>
      <c r="F520" s="213" t="s">
        <v>996</v>
      </c>
      <c r="G520" s="211"/>
      <c r="H520" s="211"/>
      <c r="I520" s="214"/>
      <c r="J520" s="215">
        <f>BK520</f>
        <v>0</v>
      </c>
      <c r="K520" s="211"/>
      <c r="L520" s="216"/>
      <c r="M520" s="217"/>
      <c r="N520" s="218"/>
      <c r="O520" s="218"/>
      <c r="P520" s="219">
        <f>P521+P559+P630+P649+P652+P659+P668+P679+P693+P700+P716+P745+P764+P775</f>
        <v>0</v>
      </c>
      <c r="Q520" s="218"/>
      <c r="R520" s="219">
        <f>R521+R559+R630+R649+R652+R659+R668+R679+R693+R700+R716+R745+R764+R775</f>
        <v>22.310325399999996</v>
      </c>
      <c r="S520" s="218"/>
      <c r="T520" s="220">
        <f>T521+T559+T630+T649+T652+T659+T668+T679+T693+T700+T716+T745+T764+T775</f>
        <v>0.15192600000000003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221" t="s">
        <v>85</v>
      </c>
      <c r="AT520" s="222" t="s">
        <v>76</v>
      </c>
      <c r="AU520" s="222" t="s">
        <v>77</v>
      </c>
      <c r="AY520" s="221" t="s">
        <v>156</v>
      </c>
      <c r="BK520" s="223">
        <f>BK521+BK559+BK630+BK649+BK652+BK659+BK668+BK679+BK693+BK700+BK716+BK745+BK764+BK775</f>
        <v>0</v>
      </c>
    </row>
    <row r="521" s="12" customFormat="1" ht="22.8" customHeight="1">
      <c r="A521" s="12"/>
      <c r="B521" s="210"/>
      <c r="C521" s="211"/>
      <c r="D521" s="212" t="s">
        <v>76</v>
      </c>
      <c r="E521" s="224" t="s">
        <v>997</v>
      </c>
      <c r="F521" s="224" t="s">
        <v>998</v>
      </c>
      <c r="G521" s="211"/>
      <c r="H521" s="211"/>
      <c r="I521" s="214"/>
      <c r="J521" s="225">
        <f>BK521</f>
        <v>0</v>
      </c>
      <c r="K521" s="211"/>
      <c r="L521" s="216"/>
      <c r="M521" s="217"/>
      <c r="N521" s="218"/>
      <c r="O521" s="218"/>
      <c r="P521" s="219">
        <f>SUM(P522:P558)</f>
        <v>0</v>
      </c>
      <c r="Q521" s="218"/>
      <c r="R521" s="219">
        <f>SUM(R522:R558)</f>
        <v>3.1822374</v>
      </c>
      <c r="S521" s="218"/>
      <c r="T521" s="220">
        <f>SUM(T522:T558)</f>
        <v>0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221" t="s">
        <v>85</v>
      </c>
      <c r="AT521" s="222" t="s">
        <v>76</v>
      </c>
      <c r="AU521" s="222" t="s">
        <v>33</v>
      </c>
      <c r="AY521" s="221" t="s">
        <v>156</v>
      </c>
      <c r="BK521" s="223">
        <f>SUM(BK522:BK558)</f>
        <v>0</v>
      </c>
    </row>
    <row r="522" s="2" customFormat="1" ht="24.15" customHeight="1">
      <c r="A522" s="37"/>
      <c r="B522" s="38"/>
      <c r="C522" s="226" t="s">
        <v>999</v>
      </c>
      <c r="D522" s="226" t="s">
        <v>158</v>
      </c>
      <c r="E522" s="227" t="s">
        <v>1000</v>
      </c>
      <c r="F522" s="228" t="s">
        <v>1001</v>
      </c>
      <c r="G522" s="229" t="s">
        <v>161</v>
      </c>
      <c r="H522" s="230">
        <v>46.088000000000001</v>
      </c>
      <c r="I522" s="231"/>
      <c r="J522" s="232">
        <f>ROUND(I522*H522,2)</f>
        <v>0</v>
      </c>
      <c r="K522" s="233"/>
      <c r="L522" s="43"/>
      <c r="M522" s="234" t="s">
        <v>1</v>
      </c>
      <c r="N522" s="235" t="s">
        <v>42</v>
      </c>
      <c r="O522" s="90"/>
      <c r="P522" s="236">
        <f>O522*H522</f>
        <v>0</v>
      </c>
      <c r="Q522" s="236">
        <v>0</v>
      </c>
      <c r="R522" s="236">
        <f>Q522*H522</f>
        <v>0</v>
      </c>
      <c r="S522" s="236">
        <v>0</v>
      </c>
      <c r="T522" s="237">
        <f>S522*H522</f>
        <v>0</v>
      </c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R522" s="238" t="s">
        <v>243</v>
      </c>
      <c r="AT522" s="238" t="s">
        <v>158</v>
      </c>
      <c r="AU522" s="238" t="s">
        <v>85</v>
      </c>
      <c r="AY522" s="16" t="s">
        <v>156</v>
      </c>
      <c r="BE522" s="239">
        <f>IF(N522="základní",J522,0)</f>
        <v>0</v>
      </c>
      <c r="BF522" s="239">
        <f>IF(N522="snížená",J522,0)</f>
        <v>0</v>
      </c>
      <c r="BG522" s="239">
        <f>IF(N522="zákl. přenesená",J522,0)</f>
        <v>0</v>
      </c>
      <c r="BH522" s="239">
        <f>IF(N522="sníž. přenesená",J522,0)</f>
        <v>0</v>
      </c>
      <c r="BI522" s="239">
        <f>IF(N522="nulová",J522,0)</f>
        <v>0</v>
      </c>
      <c r="BJ522" s="16" t="s">
        <v>33</v>
      </c>
      <c r="BK522" s="239">
        <f>ROUND(I522*H522,2)</f>
        <v>0</v>
      </c>
      <c r="BL522" s="16" t="s">
        <v>243</v>
      </c>
      <c r="BM522" s="238" t="s">
        <v>1002</v>
      </c>
    </row>
    <row r="523" s="13" customFormat="1">
      <c r="A523" s="13"/>
      <c r="B523" s="240"/>
      <c r="C523" s="241"/>
      <c r="D523" s="242" t="s">
        <v>164</v>
      </c>
      <c r="E523" s="243" t="s">
        <v>1</v>
      </c>
      <c r="F523" s="244" t="s">
        <v>1003</v>
      </c>
      <c r="G523" s="241"/>
      <c r="H523" s="245">
        <v>41.816000000000002</v>
      </c>
      <c r="I523" s="246"/>
      <c r="J523" s="241"/>
      <c r="K523" s="241"/>
      <c r="L523" s="247"/>
      <c r="M523" s="248"/>
      <c r="N523" s="249"/>
      <c r="O523" s="249"/>
      <c r="P523" s="249"/>
      <c r="Q523" s="249"/>
      <c r="R523" s="249"/>
      <c r="S523" s="249"/>
      <c r="T523" s="250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51" t="s">
        <v>164</v>
      </c>
      <c r="AU523" s="251" t="s">
        <v>85</v>
      </c>
      <c r="AV523" s="13" t="s">
        <v>85</v>
      </c>
      <c r="AW523" s="13" t="s">
        <v>31</v>
      </c>
      <c r="AX523" s="13" t="s">
        <v>77</v>
      </c>
      <c r="AY523" s="251" t="s">
        <v>156</v>
      </c>
    </row>
    <row r="524" s="13" customFormat="1">
      <c r="A524" s="13"/>
      <c r="B524" s="240"/>
      <c r="C524" s="241"/>
      <c r="D524" s="242" t="s">
        <v>164</v>
      </c>
      <c r="E524" s="243" t="s">
        <v>1</v>
      </c>
      <c r="F524" s="244" t="s">
        <v>1004</v>
      </c>
      <c r="G524" s="241"/>
      <c r="H524" s="245">
        <v>4.2720000000000002</v>
      </c>
      <c r="I524" s="246"/>
      <c r="J524" s="241"/>
      <c r="K524" s="241"/>
      <c r="L524" s="247"/>
      <c r="M524" s="248"/>
      <c r="N524" s="249"/>
      <c r="O524" s="249"/>
      <c r="P524" s="249"/>
      <c r="Q524" s="249"/>
      <c r="R524" s="249"/>
      <c r="S524" s="249"/>
      <c r="T524" s="250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51" t="s">
        <v>164</v>
      </c>
      <c r="AU524" s="251" t="s">
        <v>85</v>
      </c>
      <c r="AV524" s="13" t="s">
        <v>85</v>
      </c>
      <c r="AW524" s="13" t="s">
        <v>31</v>
      </c>
      <c r="AX524" s="13" t="s">
        <v>77</v>
      </c>
      <c r="AY524" s="251" t="s">
        <v>156</v>
      </c>
    </row>
    <row r="525" s="2" customFormat="1" ht="24.15" customHeight="1">
      <c r="A525" s="37"/>
      <c r="B525" s="38"/>
      <c r="C525" s="226" t="s">
        <v>1005</v>
      </c>
      <c r="D525" s="226" t="s">
        <v>158</v>
      </c>
      <c r="E525" s="227" t="s">
        <v>1006</v>
      </c>
      <c r="F525" s="228" t="s">
        <v>1007</v>
      </c>
      <c r="G525" s="229" t="s">
        <v>161</v>
      </c>
      <c r="H525" s="230">
        <v>11.647</v>
      </c>
      <c r="I525" s="231"/>
      <c r="J525" s="232">
        <f>ROUND(I525*H525,2)</f>
        <v>0</v>
      </c>
      <c r="K525" s="233"/>
      <c r="L525" s="43"/>
      <c r="M525" s="234" t="s">
        <v>1</v>
      </c>
      <c r="N525" s="235" t="s">
        <v>42</v>
      </c>
      <c r="O525" s="90"/>
      <c r="P525" s="236">
        <f>O525*H525</f>
        <v>0</v>
      </c>
      <c r="Q525" s="236">
        <v>0</v>
      </c>
      <c r="R525" s="236">
        <f>Q525*H525</f>
        <v>0</v>
      </c>
      <c r="S525" s="236">
        <v>0</v>
      </c>
      <c r="T525" s="237">
        <f>S525*H525</f>
        <v>0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238" t="s">
        <v>243</v>
      </c>
      <c r="AT525" s="238" t="s">
        <v>158</v>
      </c>
      <c r="AU525" s="238" t="s">
        <v>85</v>
      </c>
      <c r="AY525" s="16" t="s">
        <v>156</v>
      </c>
      <c r="BE525" s="239">
        <f>IF(N525="základní",J525,0)</f>
        <v>0</v>
      </c>
      <c r="BF525" s="239">
        <f>IF(N525="snížená",J525,0)</f>
        <v>0</v>
      </c>
      <c r="BG525" s="239">
        <f>IF(N525="zákl. přenesená",J525,0)</f>
        <v>0</v>
      </c>
      <c r="BH525" s="239">
        <f>IF(N525="sníž. přenesená",J525,0)</f>
        <v>0</v>
      </c>
      <c r="BI525" s="239">
        <f>IF(N525="nulová",J525,0)</f>
        <v>0</v>
      </c>
      <c r="BJ525" s="16" t="s">
        <v>33</v>
      </c>
      <c r="BK525" s="239">
        <f>ROUND(I525*H525,2)</f>
        <v>0</v>
      </c>
      <c r="BL525" s="16" t="s">
        <v>243</v>
      </c>
      <c r="BM525" s="238" t="s">
        <v>1008</v>
      </c>
    </row>
    <row r="526" s="13" customFormat="1">
      <c r="A526" s="13"/>
      <c r="B526" s="240"/>
      <c r="C526" s="241"/>
      <c r="D526" s="242" t="s">
        <v>164</v>
      </c>
      <c r="E526" s="243" t="s">
        <v>1</v>
      </c>
      <c r="F526" s="244" t="s">
        <v>1009</v>
      </c>
      <c r="G526" s="241"/>
      <c r="H526" s="245">
        <v>5.5439999999999996</v>
      </c>
      <c r="I526" s="246"/>
      <c r="J526" s="241"/>
      <c r="K526" s="241"/>
      <c r="L526" s="247"/>
      <c r="M526" s="248"/>
      <c r="N526" s="249"/>
      <c r="O526" s="249"/>
      <c r="P526" s="249"/>
      <c r="Q526" s="249"/>
      <c r="R526" s="249"/>
      <c r="S526" s="249"/>
      <c r="T526" s="250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51" t="s">
        <v>164</v>
      </c>
      <c r="AU526" s="251" t="s">
        <v>85</v>
      </c>
      <c r="AV526" s="13" t="s">
        <v>85</v>
      </c>
      <c r="AW526" s="13" t="s">
        <v>31</v>
      </c>
      <c r="AX526" s="13" t="s">
        <v>77</v>
      </c>
      <c r="AY526" s="251" t="s">
        <v>156</v>
      </c>
    </row>
    <row r="527" s="13" customFormat="1">
      <c r="A527" s="13"/>
      <c r="B527" s="240"/>
      <c r="C527" s="241"/>
      <c r="D527" s="242" t="s">
        <v>164</v>
      </c>
      <c r="E527" s="243" t="s">
        <v>1</v>
      </c>
      <c r="F527" s="244" t="s">
        <v>1010</v>
      </c>
      <c r="G527" s="241"/>
      <c r="H527" s="245">
        <v>6.1029999999999998</v>
      </c>
      <c r="I527" s="246"/>
      <c r="J527" s="241"/>
      <c r="K527" s="241"/>
      <c r="L527" s="247"/>
      <c r="M527" s="248"/>
      <c r="N527" s="249"/>
      <c r="O527" s="249"/>
      <c r="P527" s="249"/>
      <c r="Q527" s="249"/>
      <c r="R527" s="249"/>
      <c r="S527" s="249"/>
      <c r="T527" s="250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51" t="s">
        <v>164</v>
      </c>
      <c r="AU527" s="251" t="s">
        <v>85</v>
      </c>
      <c r="AV527" s="13" t="s">
        <v>85</v>
      </c>
      <c r="AW527" s="13" t="s">
        <v>31</v>
      </c>
      <c r="AX527" s="13" t="s">
        <v>77</v>
      </c>
      <c r="AY527" s="251" t="s">
        <v>156</v>
      </c>
    </row>
    <row r="528" s="2" customFormat="1" ht="16.5" customHeight="1">
      <c r="A528" s="37"/>
      <c r="B528" s="38"/>
      <c r="C528" s="252" t="s">
        <v>1011</v>
      </c>
      <c r="D528" s="252" t="s">
        <v>263</v>
      </c>
      <c r="E528" s="253" t="s">
        <v>1012</v>
      </c>
      <c r="F528" s="254" t="s">
        <v>1013</v>
      </c>
      <c r="G528" s="255" t="s">
        <v>234</v>
      </c>
      <c r="H528" s="256">
        <v>0.02</v>
      </c>
      <c r="I528" s="257"/>
      <c r="J528" s="258">
        <f>ROUND(I528*H528,2)</f>
        <v>0</v>
      </c>
      <c r="K528" s="259"/>
      <c r="L528" s="260"/>
      <c r="M528" s="261" t="s">
        <v>1</v>
      </c>
      <c r="N528" s="262" t="s">
        <v>42</v>
      </c>
      <c r="O528" s="90"/>
      <c r="P528" s="236">
        <f>O528*H528</f>
        <v>0</v>
      </c>
      <c r="Q528" s="236">
        <v>1</v>
      </c>
      <c r="R528" s="236">
        <f>Q528*H528</f>
        <v>0.02</v>
      </c>
      <c r="S528" s="236">
        <v>0</v>
      </c>
      <c r="T528" s="237">
        <f>S528*H528</f>
        <v>0</v>
      </c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R528" s="238" t="s">
        <v>330</v>
      </c>
      <c r="AT528" s="238" t="s">
        <v>263</v>
      </c>
      <c r="AU528" s="238" t="s">
        <v>85</v>
      </c>
      <c r="AY528" s="16" t="s">
        <v>156</v>
      </c>
      <c r="BE528" s="239">
        <f>IF(N528="základní",J528,0)</f>
        <v>0</v>
      </c>
      <c r="BF528" s="239">
        <f>IF(N528="snížená",J528,0)</f>
        <v>0</v>
      </c>
      <c r="BG528" s="239">
        <f>IF(N528="zákl. přenesená",J528,0)</f>
        <v>0</v>
      </c>
      <c r="BH528" s="239">
        <f>IF(N528="sníž. přenesená",J528,0)</f>
        <v>0</v>
      </c>
      <c r="BI528" s="239">
        <f>IF(N528="nulová",J528,0)</f>
        <v>0</v>
      </c>
      <c r="BJ528" s="16" t="s">
        <v>33</v>
      </c>
      <c r="BK528" s="239">
        <f>ROUND(I528*H528,2)</f>
        <v>0</v>
      </c>
      <c r="BL528" s="16" t="s">
        <v>243</v>
      </c>
      <c r="BM528" s="238" t="s">
        <v>1014</v>
      </c>
    </row>
    <row r="529" s="13" customFormat="1">
      <c r="A529" s="13"/>
      <c r="B529" s="240"/>
      <c r="C529" s="241"/>
      <c r="D529" s="242" t="s">
        <v>164</v>
      </c>
      <c r="E529" s="243" t="s">
        <v>1</v>
      </c>
      <c r="F529" s="244" t="s">
        <v>1015</v>
      </c>
      <c r="G529" s="241"/>
      <c r="H529" s="245">
        <v>57.734999999999999</v>
      </c>
      <c r="I529" s="246"/>
      <c r="J529" s="241"/>
      <c r="K529" s="241"/>
      <c r="L529" s="247"/>
      <c r="M529" s="248"/>
      <c r="N529" s="249"/>
      <c r="O529" s="249"/>
      <c r="P529" s="249"/>
      <c r="Q529" s="249"/>
      <c r="R529" s="249"/>
      <c r="S529" s="249"/>
      <c r="T529" s="250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51" t="s">
        <v>164</v>
      </c>
      <c r="AU529" s="251" t="s">
        <v>85</v>
      </c>
      <c r="AV529" s="13" t="s">
        <v>85</v>
      </c>
      <c r="AW529" s="13" t="s">
        <v>31</v>
      </c>
      <c r="AX529" s="13" t="s">
        <v>33</v>
      </c>
      <c r="AY529" s="251" t="s">
        <v>156</v>
      </c>
    </row>
    <row r="530" s="13" customFormat="1">
      <c r="A530" s="13"/>
      <c r="B530" s="240"/>
      <c r="C530" s="241"/>
      <c r="D530" s="242" t="s">
        <v>164</v>
      </c>
      <c r="E530" s="241"/>
      <c r="F530" s="244" t="s">
        <v>1016</v>
      </c>
      <c r="G530" s="241"/>
      <c r="H530" s="245">
        <v>0.02</v>
      </c>
      <c r="I530" s="246"/>
      <c r="J530" s="241"/>
      <c r="K530" s="241"/>
      <c r="L530" s="247"/>
      <c r="M530" s="248"/>
      <c r="N530" s="249"/>
      <c r="O530" s="249"/>
      <c r="P530" s="249"/>
      <c r="Q530" s="249"/>
      <c r="R530" s="249"/>
      <c r="S530" s="249"/>
      <c r="T530" s="250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51" t="s">
        <v>164</v>
      </c>
      <c r="AU530" s="251" t="s">
        <v>85</v>
      </c>
      <c r="AV530" s="13" t="s">
        <v>85</v>
      </c>
      <c r="AW530" s="13" t="s">
        <v>4</v>
      </c>
      <c r="AX530" s="13" t="s">
        <v>33</v>
      </c>
      <c r="AY530" s="251" t="s">
        <v>156</v>
      </c>
    </row>
    <row r="531" s="2" customFormat="1" ht="24.15" customHeight="1">
      <c r="A531" s="37"/>
      <c r="B531" s="38"/>
      <c r="C531" s="226" t="s">
        <v>1017</v>
      </c>
      <c r="D531" s="226" t="s">
        <v>158</v>
      </c>
      <c r="E531" s="227" t="s">
        <v>1018</v>
      </c>
      <c r="F531" s="228" t="s">
        <v>1019</v>
      </c>
      <c r="G531" s="229" t="s">
        <v>161</v>
      </c>
      <c r="H531" s="230">
        <v>2.52</v>
      </c>
      <c r="I531" s="231"/>
      <c r="J531" s="232">
        <f>ROUND(I531*H531,2)</f>
        <v>0</v>
      </c>
      <c r="K531" s="233"/>
      <c r="L531" s="43"/>
      <c r="M531" s="234" t="s">
        <v>1</v>
      </c>
      <c r="N531" s="235" t="s">
        <v>42</v>
      </c>
      <c r="O531" s="90"/>
      <c r="P531" s="236">
        <f>O531*H531</f>
        <v>0</v>
      </c>
      <c r="Q531" s="236">
        <v>0</v>
      </c>
      <c r="R531" s="236">
        <f>Q531*H531</f>
        <v>0</v>
      </c>
      <c r="S531" s="236">
        <v>0</v>
      </c>
      <c r="T531" s="237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238" t="s">
        <v>243</v>
      </c>
      <c r="AT531" s="238" t="s">
        <v>158</v>
      </c>
      <c r="AU531" s="238" t="s">
        <v>85</v>
      </c>
      <c r="AY531" s="16" t="s">
        <v>156</v>
      </c>
      <c r="BE531" s="239">
        <f>IF(N531="základní",J531,0)</f>
        <v>0</v>
      </c>
      <c r="BF531" s="239">
        <f>IF(N531="snížená",J531,0)</f>
        <v>0</v>
      </c>
      <c r="BG531" s="239">
        <f>IF(N531="zákl. přenesená",J531,0)</f>
        <v>0</v>
      </c>
      <c r="BH531" s="239">
        <f>IF(N531="sníž. přenesená",J531,0)</f>
        <v>0</v>
      </c>
      <c r="BI531" s="239">
        <f>IF(N531="nulová",J531,0)</f>
        <v>0</v>
      </c>
      <c r="BJ531" s="16" t="s">
        <v>33</v>
      </c>
      <c r="BK531" s="239">
        <f>ROUND(I531*H531,2)</f>
        <v>0</v>
      </c>
      <c r="BL531" s="16" t="s">
        <v>243</v>
      </c>
      <c r="BM531" s="238" t="s">
        <v>1020</v>
      </c>
    </row>
    <row r="532" s="13" customFormat="1">
      <c r="A532" s="13"/>
      <c r="B532" s="240"/>
      <c r="C532" s="241"/>
      <c r="D532" s="242" t="s">
        <v>164</v>
      </c>
      <c r="E532" s="243" t="s">
        <v>1</v>
      </c>
      <c r="F532" s="244" t="s">
        <v>1021</v>
      </c>
      <c r="G532" s="241"/>
      <c r="H532" s="245">
        <v>2.52</v>
      </c>
      <c r="I532" s="246"/>
      <c r="J532" s="241"/>
      <c r="K532" s="241"/>
      <c r="L532" s="247"/>
      <c r="M532" s="248"/>
      <c r="N532" s="249"/>
      <c r="O532" s="249"/>
      <c r="P532" s="249"/>
      <c r="Q532" s="249"/>
      <c r="R532" s="249"/>
      <c r="S532" s="249"/>
      <c r="T532" s="250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51" t="s">
        <v>164</v>
      </c>
      <c r="AU532" s="251" t="s">
        <v>85</v>
      </c>
      <c r="AV532" s="13" t="s">
        <v>85</v>
      </c>
      <c r="AW532" s="13" t="s">
        <v>31</v>
      </c>
      <c r="AX532" s="13" t="s">
        <v>77</v>
      </c>
      <c r="AY532" s="251" t="s">
        <v>156</v>
      </c>
    </row>
    <row r="533" s="2" customFormat="1" ht="37.8" customHeight="1">
      <c r="A533" s="37"/>
      <c r="B533" s="38"/>
      <c r="C533" s="252" t="s">
        <v>1022</v>
      </c>
      <c r="D533" s="252" t="s">
        <v>263</v>
      </c>
      <c r="E533" s="253" t="s">
        <v>1023</v>
      </c>
      <c r="F533" s="254" t="s">
        <v>1024</v>
      </c>
      <c r="G533" s="255" t="s">
        <v>161</v>
      </c>
      <c r="H533" s="256">
        <v>3.024</v>
      </c>
      <c r="I533" s="257"/>
      <c r="J533" s="258">
        <f>ROUND(I533*H533,2)</f>
        <v>0</v>
      </c>
      <c r="K533" s="259"/>
      <c r="L533" s="260"/>
      <c r="M533" s="261" t="s">
        <v>1</v>
      </c>
      <c r="N533" s="262" t="s">
        <v>42</v>
      </c>
      <c r="O533" s="90"/>
      <c r="P533" s="236">
        <f>O533*H533</f>
        <v>0</v>
      </c>
      <c r="Q533" s="236">
        <v>0.0054000000000000003</v>
      </c>
      <c r="R533" s="236">
        <f>Q533*H533</f>
        <v>0.0163296</v>
      </c>
      <c r="S533" s="236">
        <v>0</v>
      </c>
      <c r="T533" s="237">
        <f>S533*H533</f>
        <v>0</v>
      </c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R533" s="238" t="s">
        <v>330</v>
      </c>
      <c r="AT533" s="238" t="s">
        <v>263</v>
      </c>
      <c r="AU533" s="238" t="s">
        <v>85</v>
      </c>
      <c r="AY533" s="16" t="s">
        <v>156</v>
      </c>
      <c r="BE533" s="239">
        <f>IF(N533="základní",J533,0)</f>
        <v>0</v>
      </c>
      <c r="BF533" s="239">
        <f>IF(N533="snížená",J533,0)</f>
        <v>0</v>
      </c>
      <c r="BG533" s="239">
        <f>IF(N533="zákl. přenesená",J533,0)</f>
        <v>0</v>
      </c>
      <c r="BH533" s="239">
        <f>IF(N533="sníž. přenesená",J533,0)</f>
        <v>0</v>
      </c>
      <c r="BI533" s="239">
        <f>IF(N533="nulová",J533,0)</f>
        <v>0</v>
      </c>
      <c r="BJ533" s="16" t="s">
        <v>33</v>
      </c>
      <c r="BK533" s="239">
        <f>ROUND(I533*H533,2)</f>
        <v>0</v>
      </c>
      <c r="BL533" s="16" t="s">
        <v>243</v>
      </c>
      <c r="BM533" s="238" t="s">
        <v>1025</v>
      </c>
    </row>
    <row r="534" s="13" customFormat="1">
      <c r="A534" s="13"/>
      <c r="B534" s="240"/>
      <c r="C534" s="241"/>
      <c r="D534" s="242" t="s">
        <v>164</v>
      </c>
      <c r="E534" s="243" t="s">
        <v>1</v>
      </c>
      <c r="F534" s="244" t="s">
        <v>1026</v>
      </c>
      <c r="G534" s="241"/>
      <c r="H534" s="245">
        <v>2.52</v>
      </c>
      <c r="I534" s="246"/>
      <c r="J534" s="241"/>
      <c r="K534" s="241"/>
      <c r="L534" s="247"/>
      <c r="M534" s="248"/>
      <c r="N534" s="249"/>
      <c r="O534" s="249"/>
      <c r="P534" s="249"/>
      <c r="Q534" s="249"/>
      <c r="R534" s="249"/>
      <c r="S534" s="249"/>
      <c r="T534" s="25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51" t="s">
        <v>164</v>
      </c>
      <c r="AU534" s="251" t="s">
        <v>85</v>
      </c>
      <c r="AV534" s="13" t="s">
        <v>85</v>
      </c>
      <c r="AW534" s="13" t="s">
        <v>31</v>
      </c>
      <c r="AX534" s="13" t="s">
        <v>33</v>
      </c>
      <c r="AY534" s="251" t="s">
        <v>156</v>
      </c>
    </row>
    <row r="535" s="13" customFormat="1">
      <c r="A535" s="13"/>
      <c r="B535" s="240"/>
      <c r="C535" s="241"/>
      <c r="D535" s="242" t="s">
        <v>164</v>
      </c>
      <c r="E535" s="241"/>
      <c r="F535" s="244" t="s">
        <v>1027</v>
      </c>
      <c r="G535" s="241"/>
      <c r="H535" s="245">
        <v>3.024</v>
      </c>
      <c r="I535" s="246"/>
      <c r="J535" s="241"/>
      <c r="K535" s="241"/>
      <c r="L535" s="247"/>
      <c r="M535" s="248"/>
      <c r="N535" s="249"/>
      <c r="O535" s="249"/>
      <c r="P535" s="249"/>
      <c r="Q535" s="249"/>
      <c r="R535" s="249"/>
      <c r="S535" s="249"/>
      <c r="T535" s="250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51" t="s">
        <v>164</v>
      </c>
      <c r="AU535" s="251" t="s">
        <v>85</v>
      </c>
      <c r="AV535" s="13" t="s">
        <v>85</v>
      </c>
      <c r="AW535" s="13" t="s">
        <v>4</v>
      </c>
      <c r="AX535" s="13" t="s">
        <v>33</v>
      </c>
      <c r="AY535" s="251" t="s">
        <v>156</v>
      </c>
    </row>
    <row r="536" s="2" customFormat="1" ht="24.15" customHeight="1">
      <c r="A536" s="37"/>
      <c r="B536" s="38"/>
      <c r="C536" s="226" t="s">
        <v>1028</v>
      </c>
      <c r="D536" s="226" t="s">
        <v>158</v>
      </c>
      <c r="E536" s="227" t="s">
        <v>1029</v>
      </c>
      <c r="F536" s="228" t="s">
        <v>1030</v>
      </c>
      <c r="G536" s="229" t="s">
        <v>161</v>
      </c>
      <c r="H536" s="230">
        <v>87.905000000000001</v>
      </c>
      <c r="I536" s="231"/>
      <c r="J536" s="232">
        <f>ROUND(I536*H536,2)</f>
        <v>0</v>
      </c>
      <c r="K536" s="233"/>
      <c r="L536" s="43"/>
      <c r="M536" s="234" t="s">
        <v>1</v>
      </c>
      <c r="N536" s="235" t="s">
        <v>42</v>
      </c>
      <c r="O536" s="90"/>
      <c r="P536" s="236">
        <f>O536*H536</f>
        <v>0</v>
      </c>
      <c r="Q536" s="236">
        <v>0.00040000000000000002</v>
      </c>
      <c r="R536" s="236">
        <f>Q536*H536</f>
        <v>0.035161999999999999</v>
      </c>
      <c r="S536" s="236">
        <v>0</v>
      </c>
      <c r="T536" s="237">
        <f>S536*H536</f>
        <v>0</v>
      </c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R536" s="238" t="s">
        <v>243</v>
      </c>
      <c r="AT536" s="238" t="s">
        <v>158</v>
      </c>
      <c r="AU536" s="238" t="s">
        <v>85</v>
      </c>
      <c r="AY536" s="16" t="s">
        <v>156</v>
      </c>
      <c r="BE536" s="239">
        <f>IF(N536="základní",J536,0)</f>
        <v>0</v>
      </c>
      <c r="BF536" s="239">
        <f>IF(N536="snížená",J536,0)</f>
        <v>0</v>
      </c>
      <c r="BG536" s="239">
        <f>IF(N536="zákl. přenesená",J536,0)</f>
        <v>0</v>
      </c>
      <c r="BH536" s="239">
        <f>IF(N536="sníž. přenesená",J536,0)</f>
        <v>0</v>
      </c>
      <c r="BI536" s="239">
        <f>IF(N536="nulová",J536,0)</f>
        <v>0</v>
      </c>
      <c r="BJ536" s="16" t="s">
        <v>33</v>
      </c>
      <c r="BK536" s="239">
        <f>ROUND(I536*H536,2)</f>
        <v>0</v>
      </c>
      <c r="BL536" s="16" t="s">
        <v>243</v>
      </c>
      <c r="BM536" s="238" t="s">
        <v>1031</v>
      </c>
    </row>
    <row r="537" s="13" customFormat="1">
      <c r="A537" s="13"/>
      <c r="B537" s="240"/>
      <c r="C537" s="241"/>
      <c r="D537" s="242" t="s">
        <v>164</v>
      </c>
      <c r="E537" s="243" t="s">
        <v>1</v>
      </c>
      <c r="F537" s="244" t="s">
        <v>1032</v>
      </c>
      <c r="G537" s="241"/>
      <c r="H537" s="245">
        <v>83.632999999999996</v>
      </c>
      <c r="I537" s="246"/>
      <c r="J537" s="241"/>
      <c r="K537" s="241"/>
      <c r="L537" s="247"/>
      <c r="M537" s="248"/>
      <c r="N537" s="249"/>
      <c r="O537" s="249"/>
      <c r="P537" s="249"/>
      <c r="Q537" s="249"/>
      <c r="R537" s="249"/>
      <c r="S537" s="249"/>
      <c r="T537" s="250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51" t="s">
        <v>164</v>
      </c>
      <c r="AU537" s="251" t="s">
        <v>85</v>
      </c>
      <c r="AV537" s="13" t="s">
        <v>85</v>
      </c>
      <c r="AW537" s="13" t="s">
        <v>31</v>
      </c>
      <c r="AX537" s="13" t="s">
        <v>77</v>
      </c>
      <c r="AY537" s="251" t="s">
        <v>156</v>
      </c>
    </row>
    <row r="538" s="13" customFormat="1">
      <c r="A538" s="13"/>
      <c r="B538" s="240"/>
      <c r="C538" s="241"/>
      <c r="D538" s="242" t="s">
        <v>164</v>
      </c>
      <c r="E538" s="243" t="s">
        <v>1</v>
      </c>
      <c r="F538" s="244" t="s">
        <v>1004</v>
      </c>
      <c r="G538" s="241"/>
      <c r="H538" s="245">
        <v>4.2720000000000002</v>
      </c>
      <c r="I538" s="246"/>
      <c r="J538" s="241"/>
      <c r="K538" s="241"/>
      <c r="L538" s="247"/>
      <c r="M538" s="248"/>
      <c r="N538" s="249"/>
      <c r="O538" s="249"/>
      <c r="P538" s="249"/>
      <c r="Q538" s="249"/>
      <c r="R538" s="249"/>
      <c r="S538" s="249"/>
      <c r="T538" s="250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51" t="s">
        <v>164</v>
      </c>
      <c r="AU538" s="251" t="s">
        <v>85</v>
      </c>
      <c r="AV538" s="13" t="s">
        <v>85</v>
      </c>
      <c r="AW538" s="13" t="s">
        <v>31</v>
      </c>
      <c r="AX538" s="13" t="s">
        <v>77</v>
      </c>
      <c r="AY538" s="251" t="s">
        <v>156</v>
      </c>
    </row>
    <row r="539" s="2" customFormat="1" ht="24.15" customHeight="1">
      <c r="A539" s="37"/>
      <c r="B539" s="38"/>
      <c r="C539" s="226" t="s">
        <v>1033</v>
      </c>
      <c r="D539" s="226" t="s">
        <v>158</v>
      </c>
      <c r="E539" s="227" t="s">
        <v>1034</v>
      </c>
      <c r="F539" s="228" t="s">
        <v>1035</v>
      </c>
      <c r="G539" s="229" t="s">
        <v>161</v>
      </c>
      <c r="H539" s="230">
        <v>17.190999999999999</v>
      </c>
      <c r="I539" s="231"/>
      <c r="J539" s="232">
        <f>ROUND(I539*H539,2)</f>
        <v>0</v>
      </c>
      <c r="K539" s="233"/>
      <c r="L539" s="43"/>
      <c r="M539" s="234" t="s">
        <v>1</v>
      </c>
      <c r="N539" s="235" t="s">
        <v>42</v>
      </c>
      <c r="O539" s="90"/>
      <c r="P539" s="236">
        <f>O539*H539</f>
        <v>0</v>
      </c>
      <c r="Q539" s="236">
        <v>0.00040000000000000002</v>
      </c>
      <c r="R539" s="236">
        <f>Q539*H539</f>
        <v>0.0068763999999999995</v>
      </c>
      <c r="S539" s="236">
        <v>0</v>
      </c>
      <c r="T539" s="237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238" t="s">
        <v>243</v>
      </c>
      <c r="AT539" s="238" t="s">
        <v>158</v>
      </c>
      <c r="AU539" s="238" t="s">
        <v>85</v>
      </c>
      <c r="AY539" s="16" t="s">
        <v>156</v>
      </c>
      <c r="BE539" s="239">
        <f>IF(N539="základní",J539,0)</f>
        <v>0</v>
      </c>
      <c r="BF539" s="239">
        <f>IF(N539="snížená",J539,0)</f>
        <v>0</v>
      </c>
      <c r="BG539" s="239">
        <f>IF(N539="zákl. přenesená",J539,0)</f>
        <v>0</v>
      </c>
      <c r="BH539" s="239">
        <f>IF(N539="sníž. přenesená",J539,0)</f>
        <v>0</v>
      </c>
      <c r="BI539" s="239">
        <f>IF(N539="nulová",J539,0)</f>
        <v>0</v>
      </c>
      <c r="BJ539" s="16" t="s">
        <v>33</v>
      </c>
      <c r="BK539" s="239">
        <f>ROUND(I539*H539,2)</f>
        <v>0</v>
      </c>
      <c r="BL539" s="16" t="s">
        <v>243</v>
      </c>
      <c r="BM539" s="238" t="s">
        <v>1036</v>
      </c>
    </row>
    <row r="540" s="13" customFormat="1">
      <c r="A540" s="13"/>
      <c r="B540" s="240"/>
      <c r="C540" s="241"/>
      <c r="D540" s="242" t="s">
        <v>164</v>
      </c>
      <c r="E540" s="243" t="s">
        <v>1</v>
      </c>
      <c r="F540" s="244" t="s">
        <v>1037</v>
      </c>
      <c r="G540" s="241"/>
      <c r="H540" s="245">
        <v>11.087999999999999</v>
      </c>
      <c r="I540" s="246"/>
      <c r="J540" s="241"/>
      <c r="K540" s="241"/>
      <c r="L540" s="247"/>
      <c r="M540" s="248"/>
      <c r="N540" s="249"/>
      <c r="O540" s="249"/>
      <c r="P540" s="249"/>
      <c r="Q540" s="249"/>
      <c r="R540" s="249"/>
      <c r="S540" s="249"/>
      <c r="T540" s="250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51" t="s">
        <v>164</v>
      </c>
      <c r="AU540" s="251" t="s">
        <v>85</v>
      </c>
      <c r="AV540" s="13" t="s">
        <v>85</v>
      </c>
      <c r="AW540" s="13" t="s">
        <v>31</v>
      </c>
      <c r="AX540" s="13" t="s">
        <v>77</v>
      </c>
      <c r="AY540" s="251" t="s">
        <v>156</v>
      </c>
    </row>
    <row r="541" s="13" customFormat="1">
      <c r="A541" s="13"/>
      <c r="B541" s="240"/>
      <c r="C541" s="241"/>
      <c r="D541" s="242" t="s">
        <v>164</v>
      </c>
      <c r="E541" s="243" t="s">
        <v>1</v>
      </c>
      <c r="F541" s="244" t="s">
        <v>1010</v>
      </c>
      <c r="G541" s="241"/>
      <c r="H541" s="245">
        <v>6.1029999999999998</v>
      </c>
      <c r="I541" s="246"/>
      <c r="J541" s="241"/>
      <c r="K541" s="241"/>
      <c r="L541" s="247"/>
      <c r="M541" s="248"/>
      <c r="N541" s="249"/>
      <c r="O541" s="249"/>
      <c r="P541" s="249"/>
      <c r="Q541" s="249"/>
      <c r="R541" s="249"/>
      <c r="S541" s="249"/>
      <c r="T541" s="250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51" t="s">
        <v>164</v>
      </c>
      <c r="AU541" s="251" t="s">
        <v>85</v>
      </c>
      <c r="AV541" s="13" t="s">
        <v>85</v>
      </c>
      <c r="AW541" s="13" t="s">
        <v>31</v>
      </c>
      <c r="AX541" s="13" t="s">
        <v>77</v>
      </c>
      <c r="AY541" s="251" t="s">
        <v>156</v>
      </c>
    </row>
    <row r="542" s="2" customFormat="1" ht="49.05" customHeight="1">
      <c r="A542" s="37"/>
      <c r="B542" s="38"/>
      <c r="C542" s="252" t="s">
        <v>1038</v>
      </c>
      <c r="D542" s="252" t="s">
        <v>263</v>
      </c>
      <c r="E542" s="253" t="s">
        <v>1039</v>
      </c>
      <c r="F542" s="254" t="s">
        <v>1040</v>
      </c>
      <c r="G542" s="255" t="s">
        <v>161</v>
      </c>
      <c r="H542" s="256">
        <v>126.115</v>
      </c>
      <c r="I542" s="257"/>
      <c r="J542" s="258">
        <f>ROUND(I542*H542,2)</f>
        <v>0</v>
      </c>
      <c r="K542" s="259"/>
      <c r="L542" s="260"/>
      <c r="M542" s="261" t="s">
        <v>1</v>
      </c>
      <c r="N542" s="262" t="s">
        <v>42</v>
      </c>
      <c r="O542" s="90"/>
      <c r="P542" s="236">
        <f>O542*H542</f>
        <v>0</v>
      </c>
      <c r="Q542" s="236">
        <v>0.0054000000000000003</v>
      </c>
      <c r="R542" s="236">
        <f>Q542*H542</f>
        <v>0.68102099999999999</v>
      </c>
      <c r="S542" s="236">
        <v>0</v>
      </c>
      <c r="T542" s="237">
        <f>S542*H542</f>
        <v>0</v>
      </c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R542" s="238" t="s">
        <v>330</v>
      </c>
      <c r="AT542" s="238" t="s">
        <v>263</v>
      </c>
      <c r="AU542" s="238" t="s">
        <v>85</v>
      </c>
      <c r="AY542" s="16" t="s">
        <v>156</v>
      </c>
      <c r="BE542" s="239">
        <f>IF(N542="základní",J542,0)</f>
        <v>0</v>
      </c>
      <c r="BF542" s="239">
        <f>IF(N542="snížená",J542,0)</f>
        <v>0</v>
      </c>
      <c r="BG542" s="239">
        <f>IF(N542="zákl. přenesená",J542,0)</f>
        <v>0</v>
      </c>
      <c r="BH542" s="239">
        <f>IF(N542="sníž. přenesená",J542,0)</f>
        <v>0</v>
      </c>
      <c r="BI542" s="239">
        <f>IF(N542="nulová",J542,0)</f>
        <v>0</v>
      </c>
      <c r="BJ542" s="16" t="s">
        <v>33</v>
      </c>
      <c r="BK542" s="239">
        <f>ROUND(I542*H542,2)</f>
        <v>0</v>
      </c>
      <c r="BL542" s="16" t="s">
        <v>243</v>
      </c>
      <c r="BM542" s="238" t="s">
        <v>1041</v>
      </c>
    </row>
    <row r="543" s="13" customFormat="1">
      <c r="A543" s="13"/>
      <c r="B543" s="240"/>
      <c r="C543" s="241"/>
      <c r="D543" s="242" t="s">
        <v>164</v>
      </c>
      <c r="E543" s="243" t="s">
        <v>1</v>
      </c>
      <c r="F543" s="244" t="s">
        <v>1042</v>
      </c>
      <c r="G543" s="241"/>
      <c r="H543" s="245">
        <v>105.096</v>
      </c>
      <c r="I543" s="246"/>
      <c r="J543" s="241"/>
      <c r="K543" s="241"/>
      <c r="L543" s="247"/>
      <c r="M543" s="248"/>
      <c r="N543" s="249"/>
      <c r="O543" s="249"/>
      <c r="P543" s="249"/>
      <c r="Q543" s="249"/>
      <c r="R543" s="249"/>
      <c r="S543" s="249"/>
      <c r="T543" s="250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51" t="s">
        <v>164</v>
      </c>
      <c r="AU543" s="251" t="s">
        <v>85</v>
      </c>
      <c r="AV543" s="13" t="s">
        <v>85</v>
      </c>
      <c r="AW543" s="13" t="s">
        <v>31</v>
      </c>
      <c r="AX543" s="13" t="s">
        <v>33</v>
      </c>
      <c r="AY543" s="251" t="s">
        <v>156</v>
      </c>
    </row>
    <row r="544" s="13" customFormat="1">
      <c r="A544" s="13"/>
      <c r="B544" s="240"/>
      <c r="C544" s="241"/>
      <c r="D544" s="242" t="s">
        <v>164</v>
      </c>
      <c r="E544" s="241"/>
      <c r="F544" s="244" t="s">
        <v>1043</v>
      </c>
      <c r="G544" s="241"/>
      <c r="H544" s="245">
        <v>126.115</v>
      </c>
      <c r="I544" s="246"/>
      <c r="J544" s="241"/>
      <c r="K544" s="241"/>
      <c r="L544" s="247"/>
      <c r="M544" s="248"/>
      <c r="N544" s="249"/>
      <c r="O544" s="249"/>
      <c r="P544" s="249"/>
      <c r="Q544" s="249"/>
      <c r="R544" s="249"/>
      <c r="S544" s="249"/>
      <c r="T544" s="250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51" t="s">
        <v>164</v>
      </c>
      <c r="AU544" s="251" t="s">
        <v>85</v>
      </c>
      <c r="AV544" s="13" t="s">
        <v>85</v>
      </c>
      <c r="AW544" s="13" t="s">
        <v>4</v>
      </c>
      <c r="AX544" s="13" t="s">
        <v>33</v>
      </c>
      <c r="AY544" s="251" t="s">
        <v>156</v>
      </c>
    </row>
    <row r="545" s="2" customFormat="1" ht="24.15" customHeight="1">
      <c r="A545" s="37"/>
      <c r="B545" s="38"/>
      <c r="C545" s="226" t="s">
        <v>1044</v>
      </c>
      <c r="D545" s="226" t="s">
        <v>158</v>
      </c>
      <c r="E545" s="227" t="s">
        <v>1045</v>
      </c>
      <c r="F545" s="228" t="s">
        <v>1046</v>
      </c>
      <c r="G545" s="229" t="s">
        <v>161</v>
      </c>
      <c r="H545" s="230">
        <v>4.2720000000000002</v>
      </c>
      <c r="I545" s="231"/>
      <c r="J545" s="232">
        <f>ROUND(I545*H545,2)</f>
        <v>0</v>
      </c>
      <c r="K545" s="233"/>
      <c r="L545" s="43"/>
      <c r="M545" s="234" t="s">
        <v>1</v>
      </c>
      <c r="N545" s="235" t="s">
        <v>42</v>
      </c>
      <c r="O545" s="90"/>
      <c r="P545" s="236">
        <f>O545*H545</f>
        <v>0</v>
      </c>
      <c r="Q545" s="236">
        <v>0.00035</v>
      </c>
      <c r="R545" s="236">
        <f>Q545*H545</f>
        <v>0.0014952000000000001</v>
      </c>
      <c r="S545" s="236">
        <v>0</v>
      </c>
      <c r="T545" s="237">
        <f>S545*H545</f>
        <v>0</v>
      </c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R545" s="238" t="s">
        <v>243</v>
      </c>
      <c r="AT545" s="238" t="s">
        <v>158</v>
      </c>
      <c r="AU545" s="238" t="s">
        <v>85</v>
      </c>
      <c r="AY545" s="16" t="s">
        <v>156</v>
      </c>
      <c r="BE545" s="239">
        <f>IF(N545="základní",J545,0)</f>
        <v>0</v>
      </c>
      <c r="BF545" s="239">
        <f>IF(N545="snížená",J545,0)</f>
        <v>0</v>
      </c>
      <c r="BG545" s="239">
        <f>IF(N545="zákl. přenesená",J545,0)</f>
        <v>0</v>
      </c>
      <c r="BH545" s="239">
        <f>IF(N545="sníž. přenesená",J545,0)</f>
        <v>0</v>
      </c>
      <c r="BI545" s="239">
        <f>IF(N545="nulová",J545,0)</f>
        <v>0</v>
      </c>
      <c r="BJ545" s="16" t="s">
        <v>33</v>
      </c>
      <c r="BK545" s="239">
        <f>ROUND(I545*H545,2)</f>
        <v>0</v>
      </c>
      <c r="BL545" s="16" t="s">
        <v>243</v>
      </c>
      <c r="BM545" s="238" t="s">
        <v>1047</v>
      </c>
    </row>
    <row r="546" s="13" customFormat="1">
      <c r="A546" s="13"/>
      <c r="B546" s="240"/>
      <c r="C546" s="241"/>
      <c r="D546" s="242" t="s">
        <v>164</v>
      </c>
      <c r="E546" s="243" t="s">
        <v>1</v>
      </c>
      <c r="F546" s="244" t="s">
        <v>1004</v>
      </c>
      <c r="G546" s="241"/>
      <c r="H546" s="245">
        <v>4.2720000000000002</v>
      </c>
      <c r="I546" s="246"/>
      <c r="J546" s="241"/>
      <c r="K546" s="241"/>
      <c r="L546" s="247"/>
      <c r="M546" s="248"/>
      <c r="N546" s="249"/>
      <c r="O546" s="249"/>
      <c r="P546" s="249"/>
      <c r="Q546" s="249"/>
      <c r="R546" s="249"/>
      <c r="S546" s="249"/>
      <c r="T546" s="250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51" t="s">
        <v>164</v>
      </c>
      <c r="AU546" s="251" t="s">
        <v>85</v>
      </c>
      <c r="AV546" s="13" t="s">
        <v>85</v>
      </c>
      <c r="AW546" s="13" t="s">
        <v>31</v>
      </c>
      <c r="AX546" s="13" t="s">
        <v>77</v>
      </c>
      <c r="AY546" s="251" t="s">
        <v>156</v>
      </c>
    </row>
    <row r="547" s="2" customFormat="1" ht="24.15" customHeight="1">
      <c r="A547" s="37"/>
      <c r="B547" s="38"/>
      <c r="C547" s="226" t="s">
        <v>1048</v>
      </c>
      <c r="D547" s="226" t="s">
        <v>158</v>
      </c>
      <c r="E547" s="227" t="s">
        <v>1049</v>
      </c>
      <c r="F547" s="228" t="s">
        <v>1050</v>
      </c>
      <c r="G547" s="229" t="s">
        <v>161</v>
      </c>
      <c r="H547" s="230">
        <v>38.442999999999998</v>
      </c>
      <c r="I547" s="231"/>
      <c r="J547" s="232">
        <f>ROUND(I547*H547,2)</f>
        <v>0</v>
      </c>
      <c r="K547" s="233"/>
      <c r="L547" s="43"/>
      <c r="M547" s="234" t="s">
        <v>1</v>
      </c>
      <c r="N547" s="235" t="s">
        <v>42</v>
      </c>
      <c r="O547" s="90"/>
      <c r="P547" s="236">
        <f>O547*H547</f>
        <v>0</v>
      </c>
      <c r="Q547" s="236">
        <v>0.00040000000000000002</v>
      </c>
      <c r="R547" s="236">
        <f>Q547*H547</f>
        <v>0.015377200000000001</v>
      </c>
      <c r="S547" s="236">
        <v>0</v>
      </c>
      <c r="T547" s="237">
        <f>S547*H547</f>
        <v>0</v>
      </c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R547" s="238" t="s">
        <v>243</v>
      </c>
      <c r="AT547" s="238" t="s">
        <v>158</v>
      </c>
      <c r="AU547" s="238" t="s">
        <v>85</v>
      </c>
      <c r="AY547" s="16" t="s">
        <v>156</v>
      </c>
      <c r="BE547" s="239">
        <f>IF(N547="základní",J547,0)</f>
        <v>0</v>
      </c>
      <c r="BF547" s="239">
        <f>IF(N547="snížená",J547,0)</f>
        <v>0</v>
      </c>
      <c r="BG547" s="239">
        <f>IF(N547="zákl. přenesená",J547,0)</f>
        <v>0</v>
      </c>
      <c r="BH547" s="239">
        <f>IF(N547="sníž. přenesená",J547,0)</f>
        <v>0</v>
      </c>
      <c r="BI547" s="239">
        <f>IF(N547="nulová",J547,0)</f>
        <v>0</v>
      </c>
      <c r="BJ547" s="16" t="s">
        <v>33</v>
      </c>
      <c r="BK547" s="239">
        <f>ROUND(I547*H547,2)</f>
        <v>0</v>
      </c>
      <c r="BL547" s="16" t="s">
        <v>243</v>
      </c>
      <c r="BM547" s="238" t="s">
        <v>1051</v>
      </c>
    </row>
    <row r="548" s="13" customFormat="1">
      <c r="A548" s="13"/>
      <c r="B548" s="240"/>
      <c r="C548" s="241"/>
      <c r="D548" s="242" t="s">
        <v>164</v>
      </c>
      <c r="E548" s="243" t="s">
        <v>1</v>
      </c>
      <c r="F548" s="244" t="s">
        <v>1052</v>
      </c>
      <c r="G548" s="241"/>
      <c r="H548" s="245">
        <v>32.340000000000003</v>
      </c>
      <c r="I548" s="246"/>
      <c r="J548" s="241"/>
      <c r="K548" s="241"/>
      <c r="L548" s="247"/>
      <c r="M548" s="248"/>
      <c r="N548" s="249"/>
      <c r="O548" s="249"/>
      <c r="P548" s="249"/>
      <c r="Q548" s="249"/>
      <c r="R548" s="249"/>
      <c r="S548" s="249"/>
      <c r="T548" s="250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51" t="s">
        <v>164</v>
      </c>
      <c r="AU548" s="251" t="s">
        <v>85</v>
      </c>
      <c r="AV548" s="13" t="s">
        <v>85</v>
      </c>
      <c r="AW548" s="13" t="s">
        <v>31</v>
      </c>
      <c r="AX548" s="13" t="s">
        <v>77</v>
      </c>
      <c r="AY548" s="251" t="s">
        <v>156</v>
      </c>
    </row>
    <row r="549" s="13" customFormat="1">
      <c r="A549" s="13"/>
      <c r="B549" s="240"/>
      <c r="C549" s="241"/>
      <c r="D549" s="242" t="s">
        <v>164</v>
      </c>
      <c r="E549" s="243" t="s">
        <v>1</v>
      </c>
      <c r="F549" s="244" t="s">
        <v>1010</v>
      </c>
      <c r="G549" s="241"/>
      <c r="H549" s="245">
        <v>6.1029999999999998</v>
      </c>
      <c r="I549" s="246"/>
      <c r="J549" s="241"/>
      <c r="K549" s="241"/>
      <c r="L549" s="247"/>
      <c r="M549" s="248"/>
      <c r="N549" s="249"/>
      <c r="O549" s="249"/>
      <c r="P549" s="249"/>
      <c r="Q549" s="249"/>
      <c r="R549" s="249"/>
      <c r="S549" s="249"/>
      <c r="T549" s="250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51" t="s">
        <v>164</v>
      </c>
      <c r="AU549" s="251" t="s">
        <v>85</v>
      </c>
      <c r="AV549" s="13" t="s">
        <v>85</v>
      </c>
      <c r="AW549" s="13" t="s">
        <v>31</v>
      </c>
      <c r="AX549" s="13" t="s">
        <v>77</v>
      </c>
      <c r="AY549" s="251" t="s">
        <v>156</v>
      </c>
    </row>
    <row r="550" s="2" customFormat="1" ht="37.8" customHeight="1">
      <c r="A550" s="37"/>
      <c r="B550" s="38"/>
      <c r="C550" s="226" t="s">
        <v>1053</v>
      </c>
      <c r="D550" s="226" t="s">
        <v>158</v>
      </c>
      <c r="E550" s="227" t="s">
        <v>1054</v>
      </c>
      <c r="F550" s="228" t="s">
        <v>1055</v>
      </c>
      <c r="G550" s="229" t="s">
        <v>161</v>
      </c>
      <c r="H550" s="230">
        <v>28.571999999999999</v>
      </c>
      <c r="I550" s="231"/>
      <c r="J550" s="232">
        <f>ROUND(I550*H550,2)</f>
        <v>0</v>
      </c>
      <c r="K550" s="233"/>
      <c r="L550" s="43"/>
      <c r="M550" s="234" t="s">
        <v>1</v>
      </c>
      <c r="N550" s="235" t="s">
        <v>42</v>
      </c>
      <c r="O550" s="90"/>
      <c r="P550" s="236">
        <f>O550*H550</f>
        <v>0</v>
      </c>
      <c r="Q550" s="236">
        <v>0.083799999999999999</v>
      </c>
      <c r="R550" s="236">
        <f>Q550*H550</f>
        <v>2.3943336</v>
      </c>
      <c r="S550" s="236">
        <v>0</v>
      </c>
      <c r="T550" s="237">
        <f>S550*H550</f>
        <v>0</v>
      </c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R550" s="238" t="s">
        <v>243</v>
      </c>
      <c r="AT550" s="238" t="s">
        <v>158</v>
      </c>
      <c r="AU550" s="238" t="s">
        <v>85</v>
      </c>
      <c r="AY550" s="16" t="s">
        <v>156</v>
      </c>
      <c r="BE550" s="239">
        <f>IF(N550="základní",J550,0)</f>
        <v>0</v>
      </c>
      <c r="BF550" s="239">
        <f>IF(N550="snížená",J550,0)</f>
        <v>0</v>
      </c>
      <c r="BG550" s="239">
        <f>IF(N550="zákl. přenesená",J550,0)</f>
        <v>0</v>
      </c>
      <c r="BH550" s="239">
        <f>IF(N550="sníž. přenesená",J550,0)</f>
        <v>0</v>
      </c>
      <c r="BI550" s="239">
        <f>IF(N550="nulová",J550,0)</f>
        <v>0</v>
      </c>
      <c r="BJ550" s="16" t="s">
        <v>33</v>
      </c>
      <c r="BK550" s="239">
        <f>ROUND(I550*H550,2)</f>
        <v>0</v>
      </c>
      <c r="BL550" s="16" t="s">
        <v>243</v>
      </c>
      <c r="BM550" s="238" t="s">
        <v>1056</v>
      </c>
    </row>
    <row r="551" s="13" customFormat="1">
      <c r="A551" s="13"/>
      <c r="B551" s="240"/>
      <c r="C551" s="241"/>
      <c r="D551" s="242" t="s">
        <v>164</v>
      </c>
      <c r="E551" s="243" t="s">
        <v>1</v>
      </c>
      <c r="F551" s="244" t="s">
        <v>1057</v>
      </c>
      <c r="G551" s="241"/>
      <c r="H551" s="245">
        <v>28.571999999999999</v>
      </c>
      <c r="I551" s="246"/>
      <c r="J551" s="241"/>
      <c r="K551" s="241"/>
      <c r="L551" s="247"/>
      <c r="M551" s="248"/>
      <c r="N551" s="249"/>
      <c r="O551" s="249"/>
      <c r="P551" s="249"/>
      <c r="Q551" s="249"/>
      <c r="R551" s="249"/>
      <c r="S551" s="249"/>
      <c r="T551" s="250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51" t="s">
        <v>164</v>
      </c>
      <c r="AU551" s="251" t="s">
        <v>85</v>
      </c>
      <c r="AV551" s="13" t="s">
        <v>85</v>
      </c>
      <c r="AW551" s="13" t="s">
        <v>31</v>
      </c>
      <c r="AX551" s="13" t="s">
        <v>77</v>
      </c>
      <c r="AY551" s="251" t="s">
        <v>156</v>
      </c>
    </row>
    <row r="552" s="2" customFormat="1" ht="16.5" customHeight="1">
      <c r="A552" s="37"/>
      <c r="B552" s="38"/>
      <c r="C552" s="226" t="s">
        <v>1058</v>
      </c>
      <c r="D552" s="226" t="s">
        <v>158</v>
      </c>
      <c r="E552" s="227" t="s">
        <v>1059</v>
      </c>
      <c r="F552" s="228" t="s">
        <v>1060</v>
      </c>
      <c r="G552" s="229" t="s">
        <v>1061</v>
      </c>
      <c r="H552" s="230">
        <v>1</v>
      </c>
      <c r="I552" s="231"/>
      <c r="J552" s="232">
        <f>ROUND(I552*H552,2)</f>
        <v>0</v>
      </c>
      <c r="K552" s="233"/>
      <c r="L552" s="43"/>
      <c r="M552" s="234" t="s">
        <v>1</v>
      </c>
      <c r="N552" s="235" t="s">
        <v>42</v>
      </c>
      <c r="O552" s="90"/>
      <c r="P552" s="236">
        <f>O552*H552</f>
        <v>0</v>
      </c>
      <c r="Q552" s="236">
        <v>0</v>
      </c>
      <c r="R552" s="236">
        <f>Q552*H552</f>
        <v>0</v>
      </c>
      <c r="S552" s="236">
        <v>0</v>
      </c>
      <c r="T552" s="237">
        <f>S552*H552</f>
        <v>0</v>
      </c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R552" s="238" t="s">
        <v>243</v>
      </c>
      <c r="AT552" s="238" t="s">
        <v>158</v>
      </c>
      <c r="AU552" s="238" t="s">
        <v>85</v>
      </c>
      <c r="AY552" s="16" t="s">
        <v>156</v>
      </c>
      <c r="BE552" s="239">
        <f>IF(N552="základní",J552,0)</f>
        <v>0</v>
      </c>
      <c r="BF552" s="239">
        <f>IF(N552="snížená",J552,0)</f>
        <v>0</v>
      </c>
      <c r="BG552" s="239">
        <f>IF(N552="zákl. přenesená",J552,0)</f>
        <v>0</v>
      </c>
      <c r="BH552" s="239">
        <f>IF(N552="sníž. přenesená",J552,0)</f>
        <v>0</v>
      </c>
      <c r="BI552" s="239">
        <f>IF(N552="nulová",J552,0)</f>
        <v>0</v>
      </c>
      <c r="BJ552" s="16" t="s">
        <v>33</v>
      </c>
      <c r="BK552" s="239">
        <f>ROUND(I552*H552,2)</f>
        <v>0</v>
      </c>
      <c r="BL552" s="16" t="s">
        <v>243</v>
      </c>
      <c r="BM552" s="238" t="s">
        <v>1062</v>
      </c>
    </row>
    <row r="553" s="2" customFormat="1" ht="24.15" customHeight="1">
      <c r="A553" s="37"/>
      <c r="B553" s="38"/>
      <c r="C553" s="226" t="s">
        <v>1063</v>
      </c>
      <c r="D553" s="226" t="s">
        <v>158</v>
      </c>
      <c r="E553" s="227" t="s">
        <v>1064</v>
      </c>
      <c r="F553" s="228" t="s">
        <v>1065</v>
      </c>
      <c r="G553" s="229" t="s">
        <v>161</v>
      </c>
      <c r="H553" s="230">
        <v>32.340000000000003</v>
      </c>
      <c r="I553" s="231"/>
      <c r="J553" s="232">
        <f>ROUND(I553*H553,2)</f>
        <v>0</v>
      </c>
      <c r="K553" s="233"/>
      <c r="L553" s="43"/>
      <c r="M553" s="234" t="s">
        <v>1</v>
      </c>
      <c r="N553" s="235" t="s">
        <v>42</v>
      </c>
      <c r="O553" s="90"/>
      <c r="P553" s="236">
        <f>O553*H553</f>
        <v>0</v>
      </c>
      <c r="Q553" s="236">
        <v>0</v>
      </c>
      <c r="R553" s="236">
        <f>Q553*H553</f>
        <v>0</v>
      </c>
      <c r="S553" s="236">
        <v>0</v>
      </c>
      <c r="T553" s="237">
        <f>S553*H553</f>
        <v>0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238" t="s">
        <v>243</v>
      </c>
      <c r="AT553" s="238" t="s">
        <v>158</v>
      </c>
      <c r="AU553" s="238" t="s">
        <v>85</v>
      </c>
      <c r="AY553" s="16" t="s">
        <v>156</v>
      </c>
      <c r="BE553" s="239">
        <f>IF(N553="základní",J553,0)</f>
        <v>0</v>
      </c>
      <c r="BF553" s="239">
        <f>IF(N553="snížená",J553,0)</f>
        <v>0</v>
      </c>
      <c r="BG553" s="239">
        <f>IF(N553="zákl. přenesená",J553,0)</f>
        <v>0</v>
      </c>
      <c r="BH553" s="239">
        <f>IF(N553="sníž. přenesená",J553,0)</f>
        <v>0</v>
      </c>
      <c r="BI553" s="239">
        <f>IF(N553="nulová",J553,0)</f>
        <v>0</v>
      </c>
      <c r="BJ553" s="16" t="s">
        <v>33</v>
      </c>
      <c r="BK553" s="239">
        <f>ROUND(I553*H553,2)</f>
        <v>0</v>
      </c>
      <c r="BL553" s="16" t="s">
        <v>243</v>
      </c>
      <c r="BM553" s="238" t="s">
        <v>1066</v>
      </c>
    </row>
    <row r="554" s="13" customFormat="1">
      <c r="A554" s="13"/>
      <c r="B554" s="240"/>
      <c r="C554" s="241"/>
      <c r="D554" s="242" t="s">
        <v>164</v>
      </c>
      <c r="E554" s="243" t="s">
        <v>1</v>
      </c>
      <c r="F554" s="244" t="s">
        <v>1052</v>
      </c>
      <c r="G554" s="241"/>
      <c r="H554" s="245">
        <v>32.340000000000003</v>
      </c>
      <c r="I554" s="246"/>
      <c r="J554" s="241"/>
      <c r="K554" s="241"/>
      <c r="L554" s="247"/>
      <c r="M554" s="248"/>
      <c r="N554" s="249"/>
      <c r="O554" s="249"/>
      <c r="P554" s="249"/>
      <c r="Q554" s="249"/>
      <c r="R554" s="249"/>
      <c r="S554" s="249"/>
      <c r="T554" s="250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51" t="s">
        <v>164</v>
      </c>
      <c r="AU554" s="251" t="s">
        <v>85</v>
      </c>
      <c r="AV554" s="13" t="s">
        <v>85</v>
      </c>
      <c r="AW554" s="13" t="s">
        <v>31</v>
      </c>
      <c r="AX554" s="13" t="s">
        <v>77</v>
      </c>
      <c r="AY554" s="251" t="s">
        <v>156</v>
      </c>
    </row>
    <row r="555" s="2" customFormat="1" ht="24.15" customHeight="1">
      <c r="A555" s="37"/>
      <c r="B555" s="38"/>
      <c r="C555" s="252" t="s">
        <v>1067</v>
      </c>
      <c r="D555" s="252" t="s">
        <v>263</v>
      </c>
      <c r="E555" s="253" t="s">
        <v>1068</v>
      </c>
      <c r="F555" s="254" t="s">
        <v>1069</v>
      </c>
      <c r="G555" s="255" t="s">
        <v>161</v>
      </c>
      <c r="H555" s="256">
        <v>38.808</v>
      </c>
      <c r="I555" s="257"/>
      <c r="J555" s="258">
        <f>ROUND(I555*H555,2)</f>
        <v>0</v>
      </c>
      <c r="K555" s="259"/>
      <c r="L555" s="260"/>
      <c r="M555" s="261" t="s">
        <v>1</v>
      </c>
      <c r="N555" s="262" t="s">
        <v>42</v>
      </c>
      <c r="O555" s="90"/>
      <c r="P555" s="236">
        <f>O555*H555</f>
        <v>0</v>
      </c>
      <c r="Q555" s="236">
        <v>0.00029999999999999997</v>
      </c>
      <c r="R555" s="236">
        <f>Q555*H555</f>
        <v>0.011642399999999999</v>
      </c>
      <c r="S555" s="236">
        <v>0</v>
      </c>
      <c r="T555" s="237">
        <f>S555*H555</f>
        <v>0</v>
      </c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R555" s="238" t="s">
        <v>330</v>
      </c>
      <c r="AT555" s="238" t="s">
        <v>263</v>
      </c>
      <c r="AU555" s="238" t="s">
        <v>85</v>
      </c>
      <c r="AY555" s="16" t="s">
        <v>156</v>
      </c>
      <c r="BE555" s="239">
        <f>IF(N555="základní",J555,0)</f>
        <v>0</v>
      </c>
      <c r="BF555" s="239">
        <f>IF(N555="snížená",J555,0)</f>
        <v>0</v>
      </c>
      <c r="BG555" s="239">
        <f>IF(N555="zákl. přenesená",J555,0)</f>
        <v>0</v>
      </c>
      <c r="BH555" s="239">
        <f>IF(N555="sníž. přenesená",J555,0)</f>
        <v>0</v>
      </c>
      <c r="BI555" s="239">
        <f>IF(N555="nulová",J555,0)</f>
        <v>0</v>
      </c>
      <c r="BJ555" s="16" t="s">
        <v>33</v>
      </c>
      <c r="BK555" s="239">
        <f>ROUND(I555*H555,2)</f>
        <v>0</v>
      </c>
      <c r="BL555" s="16" t="s">
        <v>243</v>
      </c>
      <c r="BM555" s="238" t="s">
        <v>1070</v>
      </c>
    </row>
    <row r="556" s="13" customFormat="1">
      <c r="A556" s="13"/>
      <c r="B556" s="240"/>
      <c r="C556" s="241"/>
      <c r="D556" s="242" t="s">
        <v>164</v>
      </c>
      <c r="E556" s="243" t="s">
        <v>1</v>
      </c>
      <c r="F556" s="244" t="s">
        <v>1071</v>
      </c>
      <c r="G556" s="241"/>
      <c r="H556" s="245">
        <v>32.340000000000003</v>
      </c>
      <c r="I556" s="246"/>
      <c r="J556" s="241"/>
      <c r="K556" s="241"/>
      <c r="L556" s="247"/>
      <c r="M556" s="248"/>
      <c r="N556" s="249"/>
      <c r="O556" s="249"/>
      <c r="P556" s="249"/>
      <c r="Q556" s="249"/>
      <c r="R556" s="249"/>
      <c r="S556" s="249"/>
      <c r="T556" s="250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51" t="s">
        <v>164</v>
      </c>
      <c r="AU556" s="251" t="s">
        <v>85</v>
      </c>
      <c r="AV556" s="13" t="s">
        <v>85</v>
      </c>
      <c r="AW556" s="13" t="s">
        <v>31</v>
      </c>
      <c r="AX556" s="13" t="s">
        <v>33</v>
      </c>
      <c r="AY556" s="251" t="s">
        <v>156</v>
      </c>
    </row>
    <row r="557" s="13" customFormat="1">
      <c r="A557" s="13"/>
      <c r="B557" s="240"/>
      <c r="C557" s="241"/>
      <c r="D557" s="242" t="s">
        <v>164</v>
      </c>
      <c r="E557" s="241"/>
      <c r="F557" s="244" t="s">
        <v>1072</v>
      </c>
      <c r="G557" s="241"/>
      <c r="H557" s="245">
        <v>38.808</v>
      </c>
      <c r="I557" s="246"/>
      <c r="J557" s="241"/>
      <c r="K557" s="241"/>
      <c r="L557" s="247"/>
      <c r="M557" s="248"/>
      <c r="N557" s="249"/>
      <c r="O557" s="249"/>
      <c r="P557" s="249"/>
      <c r="Q557" s="249"/>
      <c r="R557" s="249"/>
      <c r="S557" s="249"/>
      <c r="T557" s="250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51" t="s">
        <v>164</v>
      </c>
      <c r="AU557" s="251" t="s">
        <v>85</v>
      </c>
      <c r="AV557" s="13" t="s">
        <v>85</v>
      </c>
      <c r="AW557" s="13" t="s">
        <v>4</v>
      </c>
      <c r="AX557" s="13" t="s">
        <v>33</v>
      </c>
      <c r="AY557" s="251" t="s">
        <v>156</v>
      </c>
    </row>
    <row r="558" s="2" customFormat="1" ht="24.15" customHeight="1">
      <c r="A558" s="37"/>
      <c r="B558" s="38"/>
      <c r="C558" s="226" t="s">
        <v>1073</v>
      </c>
      <c r="D558" s="226" t="s">
        <v>158</v>
      </c>
      <c r="E558" s="227" t="s">
        <v>1074</v>
      </c>
      <c r="F558" s="228" t="s">
        <v>1075</v>
      </c>
      <c r="G558" s="229" t="s">
        <v>234</v>
      </c>
      <c r="H558" s="230">
        <v>3.1819999999999999</v>
      </c>
      <c r="I558" s="231"/>
      <c r="J558" s="232">
        <f>ROUND(I558*H558,2)</f>
        <v>0</v>
      </c>
      <c r="K558" s="233"/>
      <c r="L558" s="43"/>
      <c r="M558" s="234" t="s">
        <v>1</v>
      </c>
      <c r="N558" s="235" t="s">
        <v>42</v>
      </c>
      <c r="O558" s="90"/>
      <c r="P558" s="236">
        <f>O558*H558</f>
        <v>0</v>
      </c>
      <c r="Q558" s="236">
        <v>0</v>
      </c>
      <c r="R558" s="236">
        <f>Q558*H558</f>
        <v>0</v>
      </c>
      <c r="S558" s="236">
        <v>0</v>
      </c>
      <c r="T558" s="237">
        <f>S558*H558</f>
        <v>0</v>
      </c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R558" s="238" t="s">
        <v>243</v>
      </c>
      <c r="AT558" s="238" t="s">
        <v>158</v>
      </c>
      <c r="AU558" s="238" t="s">
        <v>85</v>
      </c>
      <c r="AY558" s="16" t="s">
        <v>156</v>
      </c>
      <c r="BE558" s="239">
        <f>IF(N558="základní",J558,0)</f>
        <v>0</v>
      </c>
      <c r="BF558" s="239">
        <f>IF(N558="snížená",J558,0)</f>
        <v>0</v>
      </c>
      <c r="BG558" s="239">
        <f>IF(N558="zákl. přenesená",J558,0)</f>
        <v>0</v>
      </c>
      <c r="BH558" s="239">
        <f>IF(N558="sníž. přenesená",J558,0)</f>
        <v>0</v>
      </c>
      <c r="BI558" s="239">
        <f>IF(N558="nulová",J558,0)</f>
        <v>0</v>
      </c>
      <c r="BJ558" s="16" t="s">
        <v>33</v>
      </c>
      <c r="BK558" s="239">
        <f>ROUND(I558*H558,2)</f>
        <v>0</v>
      </c>
      <c r="BL558" s="16" t="s">
        <v>243</v>
      </c>
      <c r="BM558" s="238" t="s">
        <v>1076</v>
      </c>
    </row>
    <row r="559" s="12" customFormat="1" ht="22.8" customHeight="1">
      <c r="A559" s="12"/>
      <c r="B559" s="210"/>
      <c r="C559" s="211"/>
      <c r="D559" s="212" t="s">
        <v>76</v>
      </c>
      <c r="E559" s="224" t="s">
        <v>1077</v>
      </c>
      <c r="F559" s="224" t="s">
        <v>1078</v>
      </c>
      <c r="G559" s="211"/>
      <c r="H559" s="211"/>
      <c r="I559" s="214"/>
      <c r="J559" s="225">
        <f>BK559</f>
        <v>0</v>
      </c>
      <c r="K559" s="211"/>
      <c r="L559" s="216"/>
      <c r="M559" s="217"/>
      <c r="N559" s="218"/>
      <c r="O559" s="218"/>
      <c r="P559" s="219">
        <f>SUM(P560:P629)</f>
        <v>0</v>
      </c>
      <c r="Q559" s="218"/>
      <c r="R559" s="219">
        <f>SUM(R560:R629)</f>
        <v>11.48617206</v>
      </c>
      <c r="S559" s="218"/>
      <c r="T559" s="220">
        <f>SUM(T560:T629)</f>
        <v>0</v>
      </c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R559" s="221" t="s">
        <v>85</v>
      </c>
      <c r="AT559" s="222" t="s">
        <v>76</v>
      </c>
      <c r="AU559" s="222" t="s">
        <v>33</v>
      </c>
      <c r="AY559" s="221" t="s">
        <v>156</v>
      </c>
      <c r="BK559" s="223">
        <f>SUM(BK560:BK629)</f>
        <v>0</v>
      </c>
    </row>
    <row r="560" s="2" customFormat="1" ht="24.15" customHeight="1">
      <c r="A560" s="37"/>
      <c r="B560" s="38"/>
      <c r="C560" s="226" t="s">
        <v>1079</v>
      </c>
      <c r="D560" s="226" t="s">
        <v>158</v>
      </c>
      <c r="E560" s="227" t="s">
        <v>1080</v>
      </c>
      <c r="F560" s="228" t="s">
        <v>1081</v>
      </c>
      <c r="G560" s="229" t="s">
        <v>161</v>
      </c>
      <c r="H560" s="230">
        <v>148.703</v>
      </c>
      <c r="I560" s="231"/>
      <c r="J560" s="232">
        <f>ROUND(I560*H560,2)</f>
        <v>0</v>
      </c>
      <c r="K560" s="233"/>
      <c r="L560" s="43"/>
      <c r="M560" s="234" t="s">
        <v>1</v>
      </c>
      <c r="N560" s="235" t="s">
        <v>42</v>
      </c>
      <c r="O560" s="90"/>
      <c r="P560" s="236">
        <f>O560*H560</f>
        <v>0</v>
      </c>
      <c r="Q560" s="236">
        <v>0</v>
      </c>
      <c r="R560" s="236">
        <f>Q560*H560</f>
        <v>0</v>
      </c>
      <c r="S560" s="236">
        <v>0</v>
      </c>
      <c r="T560" s="237">
        <f>S560*H560</f>
        <v>0</v>
      </c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R560" s="238" t="s">
        <v>243</v>
      </c>
      <c r="AT560" s="238" t="s">
        <v>158</v>
      </c>
      <c r="AU560" s="238" t="s">
        <v>85</v>
      </c>
      <c r="AY560" s="16" t="s">
        <v>156</v>
      </c>
      <c r="BE560" s="239">
        <f>IF(N560="základní",J560,0)</f>
        <v>0</v>
      </c>
      <c r="BF560" s="239">
        <f>IF(N560="snížená",J560,0)</f>
        <v>0</v>
      </c>
      <c r="BG560" s="239">
        <f>IF(N560="zákl. přenesená",J560,0)</f>
        <v>0</v>
      </c>
      <c r="BH560" s="239">
        <f>IF(N560="sníž. přenesená",J560,0)</f>
        <v>0</v>
      </c>
      <c r="BI560" s="239">
        <f>IF(N560="nulová",J560,0)</f>
        <v>0</v>
      </c>
      <c r="BJ560" s="16" t="s">
        <v>33</v>
      </c>
      <c r="BK560" s="239">
        <f>ROUND(I560*H560,2)</f>
        <v>0</v>
      </c>
      <c r="BL560" s="16" t="s">
        <v>243</v>
      </c>
      <c r="BM560" s="238" t="s">
        <v>1082</v>
      </c>
    </row>
    <row r="561" s="13" customFormat="1">
      <c r="A561" s="13"/>
      <c r="B561" s="240"/>
      <c r="C561" s="241"/>
      <c r="D561" s="242" t="s">
        <v>164</v>
      </c>
      <c r="E561" s="243" t="s">
        <v>1</v>
      </c>
      <c r="F561" s="244" t="s">
        <v>1083</v>
      </c>
      <c r="G561" s="241"/>
      <c r="H561" s="245">
        <v>131.56999999999999</v>
      </c>
      <c r="I561" s="246"/>
      <c r="J561" s="241"/>
      <c r="K561" s="241"/>
      <c r="L561" s="247"/>
      <c r="M561" s="248"/>
      <c r="N561" s="249"/>
      <c r="O561" s="249"/>
      <c r="P561" s="249"/>
      <c r="Q561" s="249"/>
      <c r="R561" s="249"/>
      <c r="S561" s="249"/>
      <c r="T561" s="250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51" t="s">
        <v>164</v>
      </c>
      <c r="AU561" s="251" t="s">
        <v>85</v>
      </c>
      <c r="AV561" s="13" t="s">
        <v>85</v>
      </c>
      <c r="AW561" s="13" t="s">
        <v>31</v>
      </c>
      <c r="AX561" s="13" t="s">
        <v>77</v>
      </c>
      <c r="AY561" s="251" t="s">
        <v>156</v>
      </c>
    </row>
    <row r="562" s="13" customFormat="1">
      <c r="A562" s="13"/>
      <c r="B562" s="240"/>
      <c r="C562" s="241"/>
      <c r="D562" s="242" t="s">
        <v>164</v>
      </c>
      <c r="E562" s="243" t="s">
        <v>1</v>
      </c>
      <c r="F562" s="244" t="s">
        <v>1084</v>
      </c>
      <c r="G562" s="241"/>
      <c r="H562" s="245">
        <v>17.132999999999999</v>
      </c>
      <c r="I562" s="246"/>
      <c r="J562" s="241"/>
      <c r="K562" s="241"/>
      <c r="L562" s="247"/>
      <c r="M562" s="248"/>
      <c r="N562" s="249"/>
      <c r="O562" s="249"/>
      <c r="P562" s="249"/>
      <c r="Q562" s="249"/>
      <c r="R562" s="249"/>
      <c r="S562" s="249"/>
      <c r="T562" s="250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51" t="s">
        <v>164</v>
      </c>
      <c r="AU562" s="251" t="s">
        <v>85</v>
      </c>
      <c r="AV562" s="13" t="s">
        <v>85</v>
      </c>
      <c r="AW562" s="13" t="s">
        <v>31</v>
      </c>
      <c r="AX562" s="13" t="s">
        <v>77</v>
      </c>
      <c r="AY562" s="251" t="s">
        <v>156</v>
      </c>
    </row>
    <row r="563" s="2" customFormat="1" ht="16.5" customHeight="1">
      <c r="A563" s="37"/>
      <c r="B563" s="38"/>
      <c r="C563" s="252" t="s">
        <v>1085</v>
      </c>
      <c r="D563" s="252" t="s">
        <v>263</v>
      </c>
      <c r="E563" s="253" t="s">
        <v>1012</v>
      </c>
      <c r="F563" s="254" t="s">
        <v>1013</v>
      </c>
      <c r="G563" s="255" t="s">
        <v>234</v>
      </c>
      <c r="H563" s="256">
        <v>0.048000000000000001</v>
      </c>
      <c r="I563" s="257"/>
      <c r="J563" s="258">
        <f>ROUND(I563*H563,2)</f>
        <v>0</v>
      </c>
      <c r="K563" s="259"/>
      <c r="L563" s="260"/>
      <c r="M563" s="261" t="s">
        <v>1</v>
      </c>
      <c r="N563" s="262" t="s">
        <v>42</v>
      </c>
      <c r="O563" s="90"/>
      <c r="P563" s="236">
        <f>O563*H563</f>
        <v>0</v>
      </c>
      <c r="Q563" s="236">
        <v>1</v>
      </c>
      <c r="R563" s="236">
        <f>Q563*H563</f>
        <v>0.048000000000000001</v>
      </c>
      <c r="S563" s="236">
        <v>0</v>
      </c>
      <c r="T563" s="237">
        <f>S563*H563</f>
        <v>0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238" t="s">
        <v>330</v>
      </c>
      <c r="AT563" s="238" t="s">
        <v>263</v>
      </c>
      <c r="AU563" s="238" t="s">
        <v>85</v>
      </c>
      <c r="AY563" s="16" t="s">
        <v>156</v>
      </c>
      <c r="BE563" s="239">
        <f>IF(N563="základní",J563,0)</f>
        <v>0</v>
      </c>
      <c r="BF563" s="239">
        <f>IF(N563="snížená",J563,0)</f>
        <v>0</v>
      </c>
      <c r="BG563" s="239">
        <f>IF(N563="zákl. přenesená",J563,0)</f>
        <v>0</v>
      </c>
      <c r="BH563" s="239">
        <f>IF(N563="sníž. přenesená",J563,0)</f>
        <v>0</v>
      </c>
      <c r="BI563" s="239">
        <f>IF(N563="nulová",J563,0)</f>
        <v>0</v>
      </c>
      <c r="BJ563" s="16" t="s">
        <v>33</v>
      </c>
      <c r="BK563" s="239">
        <f>ROUND(I563*H563,2)</f>
        <v>0</v>
      </c>
      <c r="BL563" s="16" t="s">
        <v>243</v>
      </c>
      <c r="BM563" s="238" t="s">
        <v>1086</v>
      </c>
    </row>
    <row r="564" s="13" customFormat="1">
      <c r="A564" s="13"/>
      <c r="B564" s="240"/>
      <c r="C564" s="241"/>
      <c r="D564" s="242" t="s">
        <v>164</v>
      </c>
      <c r="E564" s="243" t="s">
        <v>1</v>
      </c>
      <c r="F564" s="244" t="s">
        <v>1087</v>
      </c>
      <c r="G564" s="241"/>
      <c r="H564" s="245">
        <v>148.703</v>
      </c>
      <c r="I564" s="246"/>
      <c r="J564" s="241"/>
      <c r="K564" s="241"/>
      <c r="L564" s="247"/>
      <c r="M564" s="248"/>
      <c r="N564" s="249"/>
      <c r="O564" s="249"/>
      <c r="P564" s="249"/>
      <c r="Q564" s="249"/>
      <c r="R564" s="249"/>
      <c r="S564" s="249"/>
      <c r="T564" s="250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51" t="s">
        <v>164</v>
      </c>
      <c r="AU564" s="251" t="s">
        <v>85</v>
      </c>
      <c r="AV564" s="13" t="s">
        <v>85</v>
      </c>
      <c r="AW564" s="13" t="s">
        <v>31</v>
      </c>
      <c r="AX564" s="13" t="s">
        <v>33</v>
      </c>
      <c r="AY564" s="251" t="s">
        <v>156</v>
      </c>
    </row>
    <row r="565" s="13" customFormat="1">
      <c r="A565" s="13"/>
      <c r="B565" s="240"/>
      <c r="C565" s="241"/>
      <c r="D565" s="242" t="s">
        <v>164</v>
      </c>
      <c r="E565" s="241"/>
      <c r="F565" s="244" t="s">
        <v>1088</v>
      </c>
      <c r="G565" s="241"/>
      <c r="H565" s="245">
        <v>0.048000000000000001</v>
      </c>
      <c r="I565" s="246"/>
      <c r="J565" s="241"/>
      <c r="K565" s="241"/>
      <c r="L565" s="247"/>
      <c r="M565" s="248"/>
      <c r="N565" s="249"/>
      <c r="O565" s="249"/>
      <c r="P565" s="249"/>
      <c r="Q565" s="249"/>
      <c r="R565" s="249"/>
      <c r="S565" s="249"/>
      <c r="T565" s="250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51" t="s">
        <v>164</v>
      </c>
      <c r="AU565" s="251" t="s">
        <v>85</v>
      </c>
      <c r="AV565" s="13" t="s">
        <v>85</v>
      </c>
      <c r="AW565" s="13" t="s">
        <v>4</v>
      </c>
      <c r="AX565" s="13" t="s">
        <v>33</v>
      </c>
      <c r="AY565" s="251" t="s">
        <v>156</v>
      </c>
    </row>
    <row r="566" s="2" customFormat="1" ht="24.15" customHeight="1">
      <c r="A566" s="37"/>
      <c r="B566" s="38"/>
      <c r="C566" s="226" t="s">
        <v>1089</v>
      </c>
      <c r="D566" s="226" t="s">
        <v>158</v>
      </c>
      <c r="E566" s="227" t="s">
        <v>1090</v>
      </c>
      <c r="F566" s="228" t="s">
        <v>1091</v>
      </c>
      <c r="G566" s="229" t="s">
        <v>161</v>
      </c>
      <c r="H566" s="230">
        <v>158.583</v>
      </c>
      <c r="I566" s="231"/>
      <c r="J566" s="232">
        <f>ROUND(I566*H566,2)</f>
        <v>0</v>
      </c>
      <c r="K566" s="233"/>
      <c r="L566" s="43"/>
      <c r="M566" s="234" t="s">
        <v>1</v>
      </c>
      <c r="N566" s="235" t="s">
        <v>42</v>
      </c>
      <c r="O566" s="90"/>
      <c r="P566" s="236">
        <f>O566*H566</f>
        <v>0</v>
      </c>
      <c r="Q566" s="236">
        <v>0.00088000000000000003</v>
      </c>
      <c r="R566" s="236">
        <f>Q566*H566</f>
        <v>0.13955304000000002</v>
      </c>
      <c r="S566" s="236">
        <v>0</v>
      </c>
      <c r="T566" s="237">
        <f>S566*H566</f>
        <v>0</v>
      </c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R566" s="238" t="s">
        <v>243</v>
      </c>
      <c r="AT566" s="238" t="s">
        <v>158</v>
      </c>
      <c r="AU566" s="238" t="s">
        <v>85</v>
      </c>
      <c r="AY566" s="16" t="s">
        <v>156</v>
      </c>
      <c r="BE566" s="239">
        <f>IF(N566="základní",J566,0)</f>
        <v>0</v>
      </c>
      <c r="BF566" s="239">
        <f>IF(N566="snížená",J566,0)</f>
        <v>0</v>
      </c>
      <c r="BG566" s="239">
        <f>IF(N566="zákl. přenesená",J566,0)</f>
        <v>0</v>
      </c>
      <c r="BH566" s="239">
        <f>IF(N566="sníž. přenesená",J566,0)</f>
        <v>0</v>
      </c>
      <c r="BI566" s="239">
        <f>IF(N566="nulová",J566,0)</f>
        <v>0</v>
      </c>
      <c r="BJ566" s="16" t="s">
        <v>33</v>
      </c>
      <c r="BK566" s="239">
        <f>ROUND(I566*H566,2)</f>
        <v>0</v>
      </c>
      <c r="BL566" s="16" t="s">
        <v>243</v>
      </c>
      <c r="BM566" s="238" t="s">
        <v>1092</v>
      </c>
    </row>
    <row r="567" s="13" customFormat="1">
      <c r="A567" s="13"/>
      <c r="B567" s="240"/>
      <c r="C567" s="241"/>
      <c r="D567" s="242" t="s">
        <v>164</v>
      </c>
      <c r="E567" s="243" t="s">
        <v>1</v>
      </c>
      <c r="F567" s="244" t="s">
        <v>1083</v>
      </c>
      <c r="G567" s="241"/>
      <c r="H567" s="245">
        <v>131.56999999999999</v>
      </c>
      <c r="I567" s="246"/>
      <c r="J567" s="241"/>
      <c r="K567" s="241"/>
      <c r="L567" s="247"/>
      <c r="M567" s="248"/>
      <c r="N567" s="249"/>
      <c r="O567" s="249"/>
      <c r="P567" s="249"/>
      <c r="Q567" s="249"/>
      <c r="R567" s="249"/>
      <c r="S567" s="249"/>
      <c r="T567" s="250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51" t="s">
        <v>164</v>
      </c>
      <c r="AU567" s="251" t="s">
        <v>85</v>
      </c>
      <c r="AV567" s="13" t="s">
        <v>85</v>
      </c>
      <c r="AW567" s="13" t="s">
        <v>31</v>
      </c>
      <c r="AX567" s="13" t="s">
        <v>77</v>
      </c>
      <c r="AY567" s="251" t="s">
        <v>156</v>
      </c>
    </row>
    <row r="568" s="13" customFormat="1">
      <c r="A568" s="13"/>
      <c r="B568" s="240"/>
      <c r="C568" s="241"/>
      <c r="D568" s="242" t="s">
        <v>164</v>
      </c>
      <c r="E568" s="243" t="s">
        <v>1</v>
      </c>
      <c r="F568" s="244" t="s">
        <v>1093</v>
      </c>
      <c r="G568" s="241"/>
      <c r="H568" s="245">
        <v>27.013000000000002</v>
      </c>
      <c r="I568" s="246"/>
      <c r="J568" s="241"/>
      <c r="K568" s="241"/>
      <c r="L568" s="247"/>
      <c r="M568" s="248"/>
      <c r="N568" s="249"/>
      <c r="O568" s="249"/>
      <c r="P568" s="249"/>
      <c r="Q568" s="249"/>
      <c r="R568" s="249"/>
      <c r="S568" s="249"/>
      <c r="T568" s="250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51" t="s">
        <v>164</v>
      </c>
      <c r="AU568" s="251" t="s">
        <v>85</v>
      </c>
      <c r="AV568" s="13" t="s">
        <v>85</v>
      </c>
      <c r="AW568" s="13" t="s">
        <v>31</v>
      </c>
      <c r="AX568" s="13" t="s">
        <v>77</v>
      </c>
      <c r="AY568" s="251" t="s">
        <v>156</v>
      </c>
    </row>
    <row r="569" s="2" customFormat="1" ht="49.05" customHeight="1">
      <c r="A569" s="37"/>
      <c r="B569" s="38"/>
      <c r="C569" s="252" t="s">
        <v>1094</v>
      </c>
      <c r="D569" s="252" t="s">
        <v>263</v>
      </c>
      <c r="E569" s="253" t="s">
        <v>1095</v>
      </c>
      <c r="F569" s="254" t="s">
        <v>1096</v>
      </c>
      <c r="G569" s="255" t="s">
        <v>161</v>
      </c>
      <c r="H569" s="256">
        <v>190.30000000000001</v>
      </c>
      <c r="I569" s="257"/>
      <c r="J569" s="258">
        <f>ROUND(I569*H569,2)</f>
        <v>0</v>
      </c>
      <c r="K569" s="259"/>
      <c r="L569" s="260"/>
      <c r="M569" s="261" t="s">
        <v>1</v>
      </c>
      <c r="N569" s="262" t="s">
        <v>42</v>
      </c>
      <c r="O569" s="90"/>
      <c r="P569" s="236">
        <f>O569*H569</f>
        <v>0</v>
      </c>
      <c r="Q569" s="236">
        <v>0.0047000000000000002</v>
      </c>
      <c r="R569" s="236">
        <f>Q569*H569</f>
        <v>0.89441000000000004</v>
      </c>
      <c r="S569" s="236">
        <v>0</v>
      </c>
      <c r="T569" s="237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238" t="s">
        <v>330</v>
      </c>
      <c r="AT569" s="238" t="s">
        <v>263</v>
      </c>
      <c r="AU569" s="238" t="s">
        <v>85</v>
      </c>
      <c r="AY569" s="16" t="s">
        <v>156</v>
      </c>
      <c r="BE569" s="239">
        <f>IF(N569="základní",J569,0)</f>
        <v>0</v>
      </c>
      <c r="BF569" s="239">
        <f>IF(N569="snížená",J569,0)</f>
        <v>0</v>
      </c>
      <c r="BG569" s="239">
        <f>IF(N569="zákl. přenesená",J569,0)</f>
        <v>0</v>
      </c>
      <c r="BH569" s="239">
        <f>IF(N569="sníž. přenesená",J569,0)</f>
        <v>0</v>
      </c>
      <c r="BI569" s="239">
        <f>IF(N569="nulová",J569,0)</f>
        <v>0</v>
      </c>
      <c r="BJ569" s="16" t="s">
        <v>33</v>
      </c>
      <c r="BK569" s="239">
        <f>ROUND(I569*H569,2)</f>
        <v>0</v>
      </c>
      <c r="BL569" s="16" t="s">
        <v>243</v>
      </c>
      <c r="BM569" s="238" t="s">
        <v>1097</v>
      </c>
    </row>
    <row r="570" s="13" customFormat="1">
      <c r="A570" s="13"/>
      <c r="B570" s="240"/>
      <c r="C570" s="241"/>
      <c r="D570" s="242" t="s">
        <v>164</v>
      </c>
      <c r="E570" s="243" t="s">
        <v>1</v>
      </c>
      <c r="F570" s="244" t="s">
        <v>1098</v>
      </c>
      <c r="G570" s="241"/>
      <c r="H570" s="245">
        <v>158.583</v>
      </c>
      <c r="I570" s="246"/>
      <c r="J570" s="241"/>
      <c r="K570" s="241"/>
      <c r="L570" s="247"/>
      <c r="M570" s="248"/>
      <c r="N570" s="249"/>
      <c r="O570" s="249"/>
      <c r="P570" s="249"/>
      <c r="Q570" s="249"/>
      <c r="R570" s="249"/>
      <c r="S570" s="249"/>
      <c r="T570" s="250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51" t="s">
        <v>164</v>
      </c>
      <c r="AU570" s="251" t="s">
        <v>85</v>
      </c>
      <c r="AV570" s="13" t="s">
        <v>85</v>
      </c>
      <c r="AW570" s="13" t="s">
        <v>31</v>
      </c>
      <c r="AX570" s="13" t="s">
        <v>33</v>
      </c>
      <c r="AY570" s="251" t="s">
        <v>156</v>
      </c>
    </row>
    <row r="571" s="13" customFormat="1">
      <c r="A571" s="13"/>
      <c r="B571" s="240"/>
      <c r="C571" s="241"/>
      <c r="D571" s="242" t="s">
        <v>164</v>
      </c>
      <c r="E571" s="241"/>
      <c r="F571" s="244" t="s">
        <v>1099</v>
      </c>
      <c r="G571" s="241"/>
      <c r="H571" s="245">
        <v>190.30000000000001</v>
      </c>
      <c r="I571" s="246"/>
      <c r="J571" s="241"/>
      <c r="K571" s="241"/>
      <c r="L571" s="247"/>
      <c r="M571" s="248"/>
      <c r="N571" s="249"/>
      <c r="O571" s="249"/>
      <c r="P571" s="249"/>
      <c r="Q571" s="249"/>
      <c r="R571" s="249"/>
      <c r="S571" s="249"/>
      <c r="T571" s="250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51" t="s">
        <v>164</v>
      </c>
      <c r="AU571" s="251" t="s">
        <v>85</v>
      </c>
      <c r="AV571" s="13" t="s">
        <v>85</v>
      </c>
      <c r="AW571" s="13" t="s">
        <v>4</v>
      </c>
      <c r="AX571" s="13" t="s">
        <v>33</v>
      </c>
      <c r="AY571" s="251" t="s">
        <v>156</v>
      </c>
    </row>
    <row r="572" s="2" customFormat="1" ht="33" customHeight="1">
      <c r="A572" s="37"/>
      <c r="B572" s="38"/>
      <c r="C572" s="226" t="s">
        <v>1100</v>
      </c>
      <c r="D572" s="226" t="s">
        <v>158</v>
      </c>
      <c r="E572" s="227" t="s">
        <v>1101</v>
      </c>
      <c r="F572" s="228" t="s">
        <v>1102</v>
      </c>
      <c r="G572" s="229" t="s">
        <v>348</v>
      </c>
      <c r="H572" s="230">
        <v>19</v>
      </c>
      <c r="I572" s="231"/>
      <c r="J572" s="232">
        <f>ROUND(I572*H572,2)</f>
        <v>0</v>
      </c>
      <c r="K572" s="233"/>
      <c r="L572" s="43"/>
      <c r="M572" s="234" t="s">
        <v>1</v>
      </c>
      <c r="N572" s="235" t="s">
        <v>42</v>
      </c>
      <c r="O572" s="90"/>
      <c r="P572" s="236">
        <f>O572*H572</f>
        <v>0</v>
      </c>
      <c r="Q572" s="236">
        <v>0.0074999999999999997</v>
      </c>
      <c r="R572" s="236">
        <f>Q572*H572</f>
        <v>0.14249999999999999</v>
      </c>
      <c r="S572" s="236">
        <v>0</v>
      </c>
      <c r="T572" s="237">
        <f>S572*H572</f>
        <v>0</v>
      </c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R572" s="238" t="s">
        <v>243</v>
      </c>
      <c r="AT572" s="238" t="s">
        <v>158</v>
      </c>
      <c r="AU572" s="238" t="s">
        <v>85</v>
      </c>
      <c r="AY572" s="16" t="s">
        <v>156</v>
      </c>
      <c r="BE572" s="239">
        <f>IF(N572="základní",J572,0)</f>
        <v>0</v>
      </c>
      <c r="BF572" s="239">
        <f>IF(N572="snížená",J572,0)</f>
        <v>0</v>
      </c>
      <c r="BG572" s="239">
        <f>IF(N572="zákl. přenesená",J572,0)</f>
        <v>0</v>
      </c>
      <c r="BH572" s="239">
        <f>IF(N572="sníž. přenesená",J572,0)</f>
        <v>0</v>
      </c>
      <c r="BI572" s="239">
        <f>IF(N572="nulová",J572,0)</f>
        <v>0</v>
      </c>
      <c r="BJ572" s="16" t="s">
        <v>33</v>
      </c>
      <c r="BK572" s="239">
        <f>ROUND(I572*H572,2)</f>
        <v>0</v>
      </c>
      <c r="BL572" s="16" t="s">
        <v>243</v>
      </c>
      <c r="BM572" s="238" t="s">
        <v>1103</v>
      </c>
    </row>
    <row r="573" s="13" customFormat="1">
      <c r="A573" s="13"/>
      <c r="B573" s="240"/>
      <c r="C573" s="241"/>
      <c r="D573" s="242" t="s">
        <v>164</v>
      </c>
      <c r="E573" s="243" t="s">
        <v>1</v>
      </c>
      <c r="F573" s="244" t="s">
        <v>1104</v>
      </c>
      <c r="G573" s="241"/>
      <c r="H573" s="245">
        <v>3</v>
      </c>
      <c r="I573" s="246"/>
      <c r="J573" s="241"/>
      <c r="K573" s="241"/>
      <c r="L573" s="247"/>
      <c r="M573" s="248"/>
      <c r="N573" s="249"/>
      <c r="O573" s="249"/>
      <c r="P573" s="249"/>
      <c r="Q573" s="249"/>
      <c r="R573" s="249"/>
      <c r="S573" s="249"/>
      <c r="T573" s="250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51" t="s">
        <v>164</v>
      </c>
      <c r="AU573" s="251" t="s">
        <v>85</v>
      </c>
      <c r="AV573" s="13" t="s">
        <v>85</v>
      </c>
      <c r="AW573" s="13" t="s">
        <v>31</v>
      </c>
      <c r="AX573" s="13" t="s">
        <v>77</v>
      </c>
      <c r="AY573" s="251" t="s">
        <v>156</v>
      </c>
    </row>
    <row r="574" s="13" customFormat="1">
      <c r="A574" s="13"/>
      <c r="B574" s="240"/>
      <c r="C574" s="241"/>
      <c r="D574" s="242" t="s">
        <v>164</v>
      </c>
      <c r="E574" s="243" t="s">
        <v>1</v>
      </c>
      <c r="F574" s="244" t="s">
        <v>1105</v>
      </c>
      <c r="G574" s="241"/>
      <c r="H574" s="245">
        <v>16</v>
      </c>
      <c r="I574" s="246"/>
      <c r="J574" s="241"/>
      <c r="K574" s="241"/>
      <c r="L574" s="247"/>
      <c r="M574" s="248"/>
      <c r="N574" s="249"/>
      <c r="O574" s="249"/>
      <c r="P574" s="249"/>
      <c r="Q574" s="249"/>
      <c r="R574" s="249"/>
      <c r="S574" s="249"/>
      <c r="T574" s="250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51" t="s">
        <v>164</v>
      </c>
      <c r="AU574" s="251" t="s">
        <v>85</v>
      </c>
      <c r="AV574" s="13" t="s">
        <v>85</v>
      </c>
      <c r="AW574" s="13" t="s">
        <v>31</v>
      </c>
      <c r="AX574" s="13" t="s">
        <v>77</v>
      </c>
      <c r="AY574" s="251" t="s">
        <v>156</v>
      </c>
    </row>
    <row r="575" s="2" customFormat="1" ht="37.8" customHeight="1">
      <c r="A575" s="37"/>
      <c r="B575" s="38"/>
      <c r="C575" s="226" t="s">
        <v>1106</v>
      </c>
      <c r="D575" s="226" t="s">
        <v>158</v>
      </c>
      <c r="E575" s="227" t="s">
        <v>1107</v>
      </c>
      <c r="F575" s="228" t="s">
        <v>1108</v>
      </c>
      <c r="G575" s="229" t="s">
        <v>276</v>
      </c>
      <c r="H575" s="230">
        <v>80.400000000000006</v>
      </c>
      <c r="I575" s="231"/>
      <c r="J575" s="232">
        <f>ROUND(I575*H575,2)</f>
        <v>0</v>
      </c>
      <c r="K575" s="233"/>
      <c r="L575" s="43"/>
      <c r="M575" s="234" t="s">
        <v>1</v>
      </c>
      <c r="N575" s="235" t="s">
        <v>42</v>
      </c>
      <c r="O575" s="90"/>
      <c r="P575" s="236">
        <f>O575*H575</f>
        <v>0</v>
      </c>
      <c r="Q575" s="236">
        <v>0.00115</v>
      </c>
      <c r="R575" s="236">
        <f>Q575*H575</f>
        <v>0.092460000000000001</v>
      </c>
      <c r="S575" s="236">
        <v>0</v>
      </c>
      <c r="T575" s="237">
        <f>S575*H575</f>
        <v>0</v>
      </c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R575" s="238" t="s">
        <v>243</v>
      </c>
      <c r="AT575" s="238" t="s">
        <v>158</v>
      </c>
      <c r="AU575" s="238" t="s">
        <v>85</v>
      </c>
      <c r="AY575" s="16" t="s">
        <v>156</v>
      </c>
      <c r="BE575" s="239">
        <f>IF(N575="základní",J575,0)</f>
        <v>0</v>
      </c>
      <c r="BF575" s="239">
        <f>IF(N575="snížená",J575,0)</f>
        <v>0</v>
      </c>
      <c r="BG575" s="239">
        <f>IF(N575="zákl. přenesená",J575,0)</f>
        <v>0</v>
      </c>
      <c r="BH575" s="239">
        <f>IF(N575="sníž. přenesená",J575,0)</f>
        <v>0</v>
      </c>
      <c r="BI575" s="239">
        <f>IF(N575="nulová",J575,0)</f>
        <v>0</v>
      </c>
      <c r="BJ575" s="16" t="s">
        <v>33</v>
      </c>
      <c r="BK575" s="239">
        <f>ROUND(I575*H575,2)</f>
        <v>0</v>
      </c>
      <c r="BL575" s="16" t="s">
        <v>243</v>
      </c>
      <c r="BM575" s="238" t="s">
        <v>1109</v>
      </c>
    </row>
    <row r="576" s="13" customFormat="1">
      <c r="A576" s="13"/>
      <c r="B576" s="240"/>
      <c r="C576" s="241"/>
      <c r="D576" s="242" t="s">
        <v>164</v>
      </c>
      <c r="E576" s="243" t="s">
        <v>1</v>
      </c>
      <c r="F576" s="244" t="s">
        <v>1110</v>
      </c>
      <c r="G576" s="241"/>
      <c r="H576" s="245">
        <v>48.350000000000001</v>
      </c>
      <c r="I576" s="246"/>
      <c r="J576" s="241"/>
      <c r="K576" s="241"/>
      <c r="L576" s="247"/>
      <c r="M576" s="248"/>
      <c r="N576" s="249"/>
      <c r="O576" s="249"/>
      <c r="P576" s="249"/>
      <c r="Q576" s="249"/>
      <c r="R576" s="249"/>
      <c r="S576" s="249"/>
      <c r="T576" s="250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51" t="s">
        <v>164</v>
      </c>
      <c r="AU576" s="251" t="s">
        <v>85</v>
      </c>
      <c r="AV576" s="13" t="s">
        <v>85</v>
      </c>
      <c r="AW576" s="13" t="s">
        <v>31</v>
      </c>
      <c r="AX576" s="13" t="s">
        <v>77</v>
      </c>
      <c r="AY576" s="251" t="s">
        <v>156</v>
      </c>
    </row>
    <row r="577" s="13" customFormat="1">
      <c r="A577" s="13"/>
      <c r="B577" s="240"/>
      <c r="C577" s="241"/>
      <c r="D577" s="242" t="s">
        <v>164</v>
      </c>
      <c r="E577" s="243" t="s">
        <v>1</v>
      </c>
      <c r="F577" s="244" t="s">
        <v>1111</v>
      </c>
      <c r="G577" s="241"/>
      <c r="H577" s="245">
        <v>32.049999999999997</v>
      </c>
      <c r="I577" s="246"/>
      <c r="J577" s="241"/>
      <c r="K577" s="241"/>
      <c r="L577" s="247"/>
      <c r="M577" s="248"/>
      <c r="N577" s="249"/>
      <c r="O577" s="249"/>
      <c r="P577" s="249"/>
      <c r="Q577" s="249"/>
      <c r="R577" s="249"/>
      <c r="S577" s="249"/>
      <c r="T577" s="250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51" t="s">
        <v>164</v>
      </c>
      <c r="AU577" s="251" t="s">
        <v>85</v>
      </c>
      <c r="AV577" s="13" t="s">
        <v>85</v>
      </c>
      <c r="AW577" s="13" t="s">
        <v>31</v>
      </c>
      <c r="AX577" s="13" t="s">
        <v>77</v>
      </c>
      <c r="AY577" s="251" t="s">
        <v>156</v>
      </c>
    </row>
    <row r="578" s="2" customFormat="1" ht="37.8" customHeight="1">
      <c r="A578" s="37"/>
      <c r="B578" s="38"/>
      <c r="C578" s="226" t="s">
        <v>1112</v>
      </c>
      <c r="D578" s="226" t="s">
        <v>158</v>
      </c>
      <c r="E578" s="227" t="s">
        <v>1113</v>
      </c>
      <c r="F578" s="228" t="s">
        <v>1114</v>
      </c>
      <c r="G578" s="229" t="s">
        <v>276</v>
      </c>
      <c r="H578" s="230">
        <v>48.350000000000001</v>
      </c>
      <c r="I578" s="231"/>
      <c r="J578" s="232">
        <f>ROUND(I578*H578,2)</f>
        <v>0</v>
      </c>
      <c r="K578" s="233"/>
      <c r="L578" s="43"/>
      <c r="M578" s="234" t="s">
        <v>1</v>
      </c>
      <c r="N578" s="235" t="s">
        <v>42</v>
      </c>
      <c r="O578" s="90"/>
      <c r="P578" s="236">
        <f>O578*H578</f>
        <v>0</v>
      </c>
      <c r="Q578" s="236">
        <v>0.00063000000000000003</v>
      </c>
      <c r="R578" s="236">
        <f>Q578*H578</f>
        <v>0.030460500000000001</v>
      </c>
      <c r="S578" s="236">
        <v>0</v>
      </c>
      <c r="T578" s="237">
        <f>S578*H578</f>
        <v>0</v>
      </c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R578" s="238" t="s">
        <v>243</v>
      </c>
      <c r="AT578" s="238" t="s">
        <v>158</v>
      </c>
      <c r="AU578" s="238" t="s">
        <v>85</v>
      </c>
      <c r="AY578" s="16" t="s">
        <v>156</v>
      </c>
      <c r="BE578" s="239">
        <f>IF(N578="základní",J578,0)</f>
        <v>0</v>
      </c>
      <c r="BF578" s="239">
        <f>IF(N578="snížená",J578,0)</f>
        <v>0</v>
      </c>
      <c r="BG578" s="239">
        <f>IF(N578="zákl. přenesená",J578,0)</f>
        <v>0</v>
      </c>
      <c r="BH578" s="239">
        <f>IF(N578="sníž. přenesená",J578,0)</f>
        <v>0</v>
      </c>
      <c r="BI578" s="239">
        <f>IF(N578="nulová",J578,0)</f>
        <v>0</v>
      </c>
      <c r="BJ578" s="16" t="s">
        <v>33</v>
      </c>
      <c r="BK578" s="239">
        <f>ROUND(I578*H578,2)</f>
        <v>0</v>
      </c>
      <c r="BL578" s="16" t="s">
        <v>243</v>
      </c>
      <c r="BM578" s="238" t="s">
        <v>1115</v>
      </c>
    </row>
    <row r="579" s="13" customFormat="1">
      <c r="A579" s="13"/>
      <c r="B579" s="240"/>
      <c r="C579" s="241"/>
      <c r="D579" s="242" t="s">
        <v>164</v>
      </c>
      <c r="E579" s="243" t="s">
        <v>1</v>
      </c>
      <c r="F579" s="244" t="s">
        <v>1110</v>
      </c>
      <c r="G579" s="241"/>
      <c r="H579" s="245">
        <v>48.350000000000001</v>
      </c>
      <c r="I579" s="246"/>
      <c r="J579" s="241"/>
      <c r="K579" s="241"/>
      <c r="L579" s="247"/>
      <c r="M579" s="248"/>
      <c r="N579" s="249"/>
      <c r="O579" s="249"/>
      <c r="P579" s="249"/>
      <c r="Q579" s="249"/>
      <c r="R579" s="249"/>
      <c r="S579" s="249"/>
      <c r="T579" s="250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51" t="s">
        <v>164</v>
      </c>
      <c r="AU579" s="251" t="s">
        <v>85</v>
      </c>
      <c r="AV579" s="13" t="s">
        <v>85</v>
      </c>
      <c r="AW579" s="13" t="s">
        <v>31</v>
      </c>
      <c r="AX579" s="13" t="s">
        <v>77</v>
      </c>
      <c r="AY579" s="251" t="s">
        <v>156</v>
      </c>
    </row>
    <row r="580" s="2" customFormat="1" ht="33" customHeight="1">
      <c r="A580" s="37"/>
      <c r="B580" s="38"/>
      <c r="C580" s="226" t="s">
        <v>1116</v>
      </c>
      <c r="D580" s="226" t="s">
        <v>158</v>
      </c>
      <c r="E580" s="227" t="s">
        <v>1117</v>
      </c>
      <c r="F580" s="228" t="s">
        <v>1118</v>
      </c>
      <c r="G580" s="229" t="s">
        <v>276</v>
      </c>
      <c r="H580" s="230">
        <v>19.149999999999999</v>
      </c>
      <c r="I580" s="231"/>
      <c r="J580" s="232">
        <f>ROUND(I580*H580,2)</f>
        <v>0</v>
      </c>
      <c r="K580" s="233"/>
      <c r="L580" s="43"/>
      <c r="M580" s="234" t="s">
        <v>1</v>
      </c>
      <c r="N580" s="235" t="s">
        <v>42</v>
      </c>
      <c r="O580" s="90"/>
      <c r="P580" s="236">
        <f>O580*H580</f>
        <v>0</v>
      </c>
      <c r="Q580" s="236">
        <v>0.00165</v>
      </c>
      <c r="R580" s="236">
        <f>Q580*H580</f>
        <v>0.031597500000000001</v>
      </c>
      <c r="S580" s="236">
        <v>0</v>
      </c>
      <c r="T580" s="237">
        <f>S580*H580</f>
        <v>0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238" t="s">
        <v>243</v>
      </c>
      <c r="AT580" s="238" t="s">
        <v>158</v>
      </c>
      <c r="AU580" s="238" t="s">
        <v>85</v>
      </c>
      <c r="AY580" s="16" t="s">
        <v>156</v>
      </c>
      <c r="BE580" s="239">
        <f>IF(N580="základní",J580,0)</f>
        <v>0</v>
      </c>
      <c r="BF580" s="239">
        <f>IF(N580="snížená",J580,0)</f>
        <v>0</v>
      </c>
      <c r="BG580" s="239">
        <f>IF(N580="zákl. přenesená",J580,0)</f>
        <v>0</v>
      </c>
      <c r="BH580" s="239">
        <f>IF(N580="sníž. přenesená",J580,0)</f>
        <v>0</v>
      </c>
      <c r="BI580" s="239">
        <f>IF(N580="nulová",J580,0)</f>
        <v>0</v>
      </c>
      <c r="BJ580" s="16" t="s">
        <v>33</v>
      </c>
      <c r="BK580" s="239">
        <f>ROUND(I580*H580,2)</f>
        <v>0</v>
      </c>
      <c r="BL580" s="16" t="s">
        <v>243</v>
      </c>
      <c r="BM580" s="238" t="s">
        <v>1119</v>
      </c>
    </row>
    <row r="581" s="13" customFormat="1">
      <c r="A581" s="13"/>
      <c r="B581" s="240"/>
      <c r="C581" s="241"/>
      <c r="D581" s="242" t="s">
        <v>164</v>
      </c>
      <c r="E581" s="243" t="s">
        <v>1</v>
      </c>
      <c r="F581" s="244" t="s">
        <v>1120</v>
      </c>
      <c r="G581" s="241"/>
      <c r="H581" s="245">
        <v>19.149999999999999</v>
      </c>
      <c r="I581" s="246"/>
      <c r="J581" s="241"/>
      <c r="K581" s="241"/>
      <c r="L581" s="247"/>
      <c r="M581" s="248"/>
      <c r="N581" s="249"/>
      <c r="O581" s="249"/>
      <c r="P581" s="249"/>
      <c r="Q581" s="249"/>
      <c r="R581" s="249"/>
      <c r="S581" s="249"/>
      <c r="T581" s="250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51" t="s">
        <v>164</v>
      </c>
      <c r="AU581" s="251" t="s">
        <v>85</v>
      </c>
      <c r="AV581" s="13" t="s">
        <v>85</v>
      </c>
      <c r="AW581" s="13" t="s">
        <v>31</v>
      </c>
      <c r="AX581" s="13" t="s">
        <v>77</v>
      </c>
      <c r="AY581" s="251" t="s">
        <v>156</v>
      </c>
    </row>
    <row r="582" s="2" customFormat="1" ht="33" customHeight="1">
      <c r="A582" s="37"/>
      <c r="B582" s="38"/>
      <c r="C582" s="226" t="s">
        <v>1121</v>
      </c>
      <c r="D582" s="226" t="s">
        <v>158</v>
      </c>
      <c r="E582" s="227" t="s">
        <v>1122</v>
      </c>
      <c r="F582" s="228" t="s">
        <v>1123</v>
      </c>
      <c r="G582" s="229" t="s">
        <v>161</v>
      </c>
      <c r="H582" s="230">
        <v>9.6379999999999999</v>
      </c>
      <c r="I582" s="231"/>
      <c r="J582" s="232">
        <f>ROUND(I582*H582,2)</f>
        <v>0</v>
      </c>
      <c r="K582" s="233"/>
      <c r="L582" s="43"/>
      <c r="M582" s="234" t="s">
        <v>1</v>
      </c>
      <c r="N582" s="235" t="s">
        <v>42</v>
      </c>
      <c r="O582" s="90"/>
      <c r="P582" s="236">
        <f>O582*H582</f>
        <v>0</v>
      </c>
      <c r="Q582" s="236">
        <v>0.01087</v>
      </c>
      <c r="R582" s="236">
        <f>Q582*H582</f>
        <v>0.10476505999999999</v>
      </c>
      <c r="S582" s="236">
        <v>0</v>
      </c>
      <c r="T582" s="237">
        <f>S582*H582</f>
        <v>0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238" t="s">
        <v>243</v>
      </c>
      <c r="AT582" s="238" t="s">
        <v>158</v>
      </c>
      <c r="AU582" s="238" t="s">
        <v>85</v>
      </c>
      <c r="AY582" s="16" t="s">
        <v>156</v>
      </c>
      <c r="BE582" s="239">
        <f>IF(N582="základní",J582,0)</f>
        <v>0</v>
      </c>
      <c r="BF582" s="239">
        <f>IF(N582="snížená",J582,0)</f>
        <v>0</v>
      </c>
      <c r="BG582" s="239">
        <f>IF(N582="zákl. přenesená",J582,0)</f>
        <v>0</v>
      </c>
      <c r="BH582" s="239">
        <f>IF(N582="sníž. přenesená",J582,0)</f>
        <v>0</v>
      </c>
      <c r="BI582" s="239">
        <f>IF(N582="nulová",J582,0)</f>
        <v>0</v>
      </c>
      <c r="BJ582" s="16" t="s">
        <v>33</v>
      </c>
      <c r="BK582" s="239">
        <f>ROUND(I582*H582,2)</f>
        <v>0</v>
      </c>
      <c r="BL582" s="16" t="s">
        <v>243</v>
      </c>
      <c r="BM582" s="238" t="s">
        <v>1124</v>
      </c>
    </row>
    <row r="583" s="13" customFormat="1">
      <c r="A583" s="13"/>
      <c r="B583" s="240"/>
      <c r="C583" s="241"/>
      <c r="D583" s="242" t="s">
        <v>164</v>
      </c>
      <c r="E583" s="243" t="s">
        <v>1</v>
      </c>
      <c r="F583" s="244" t="s">
        <v>1125</v>
      </c>
      <c r="G583" s="241"/>
      <c r="H583" s="245">
        <v>8.0129999999999999</v>
      </c>
      <c r="I583" s="246"/>
      <c r="J583" s="241"/>
      <c r="K583" s="241"/>
      <c r="L583" s="247"/>
      <c r="M583" s="248"/>
      <c r="N583" s="249"/>
      <c r="O583" s="249"/>
      <c r="P583" s="249"/>
      <c r="Q583" s="249"/>
      <c r="R583" s="249"/>
      <c r="S583" s="249"/>
      <c r="T583" s="250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51" t="s">
        <v>164</v>
      </c>
      <c r="AU583" s="251" t="s">
        <v>85</v>
      </c>
      <c r="AV583" s="13" t="s">
        <v>85</v>
      </c>
      <c r="AW583" s="13" t="s">
        <v>31</v>
      </c>
      <c r="AX583" s="13" t="s">
        <v>77</v>
      </c>
      <c r="AY583" s="251" t="s">
        <v>156</v>
      </c>
    </row>
    <row r="584" s="13" customFormat="1">
      <c r="A584" s="13"/>
      <c r="B584" s="240"/>
      <c r="C584" s="241"/>
      <c r="D584" s="242" t="s">
        <v>164</v>
      </c>
      <c r="E584" s="243" t="s">
        <v>1</v>
      </c>
      <c r="F584" s="244" t="s">
        <v>1126</v>
      </c>
      <c r="G584" s="241"/>
      <c r="H584" s="245">
        <v>1.625</v>
      </c>
      <c r="I584" s="246"/>
      <c r="J584" s="241"/>
      <c r="K584" s="241"/>
      <c r="L584" s="247"/>
      <c r="M584" s="248"/>
      <c r="N584" s="249"/>
      <c r="O584" s="249"/>
      <c r="P584" s="249"/>
      <c r="Q584" s="249"/>
      <c r="R584" s="249"/>
      <c r="S584" s="249"/>
      <c r="T584" s="250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51" t="s">
        <v>164</v>
      </c>
      <c r="AU584" s="251" t="s">
        <v>85</v>
      </c>
      <c r="AV584" s="13" t="s">
        <v>85</v>
      </c>
      <c r="AW584" s="13" t="s">
        <v>31</v>
      </c>
      <c r="AX584" s="13" t="s">
        <v>77</v>
      </c>
      <c r="AY584" s="251" t="s">
        <v>156</v>
      </c>
    </row>
    <row r="585" s="2" customFormat="1" ht="37.8" customHeight="1">
      <c r="A585" s="37"/>
      <c r="B585" s="38"/>
      <c r="C585" s="226" t="s">
        <v>1127</v>
      </c>
      <c r="D585" s="226" t="s">
        <v>158</v>
      </c>
      <c r="E585" s="227" t="s">
        <v>1128</v>
      </c>
      <c r="F585" s="228" t="s">
        <v>1129</v>
      </c>
      <c r="G585" s="229" t="s">
        <v>161</v>
      </c>
      <c r="H585" s="230">
        <v>177.71299999999999</v>
      </c>
      <c r="I585" s="231"/>
      <c r="J585" s="232">
        <f>ROUND(I585*H585,2)</f>
        <v>0</v>
      </c>
      <c r="K585" s="233"/>
      <c r="L585" s="43"/>
      <c r="M585" s="234" t="s">
        <v>1</v>
      </c>
      <c r="N585" s="235" t="s">
        <v>42</v>
      </c>
      <c r="O585" s="90"/>
      <c r="P585" s="236">
        <f>O585*H585</f>
        <v>0</v>
      </c>
      <c r="Q585" s="236">
        <v>0.00022000000000000001</v>
      </c>
      <c r="R585" s="236">
        <f>Q585*H585</f>
        <v>0.039096859999999997</v>
      </c>
      <c r="S585" s="236">
        <v>0</v>
      </c>
      <c r="T585" s="237">
        <f>S585*H585</f>
        <v>0</v>
      </c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R585" s="238" t="s">
        <v>243</v>
      </c>
      <c r="AT585" s="238" t="s">
        <v>158</v>
      </c>
      <c r="AU585" s="238" t="s">
        <v>85</v>
      </c>
      <c r="AY585" s="16" t="s">
        <v>156</v>
      </c>
      <c r="BE585" s="239">
        <f>IF(N585="základní",J585,0)</f>
        <v>0</v>
      </c>
      <c r="BF585" s="239">
        <f>IF(N585="snížená",J585,0)</f>
        <v>0</v>
      </c>
      <c r="BG585" s="239">
        <f>IF(N585="zákl. přenesená",J585,0)</f>
        <v>0</v>
      </c>
      <c r="BH585" s="239">
        <f>IF(N585="sníž. přenesená",J585,0)</f>
        <v>0</v>
      </c>
      <c r="BI585" s="239">
        <f>IF(N585="nulová",J585,0)</f>
        <v>0</v>
      </c>
      <c r="BJ585" s="16" t="s">
        <v>33</v>
      </c>
      <c r="BK585" s="239">
        <f>ROUND(I585*H585,2)</f>
        <v>0</v>
      </c>
      <c r="BL585" s="16" t="s">
        <v>243</v>
      </c>
      <c r="BM585" s="238" t="s">
        <v>1130</v>
      </c>
    </row>
    <row r="586" s="13" customFormat="1">
      <c r="A586" s="13"/>
      <c r="B586" s="240"/>
      <c r="C586" s="241"/>
      <c r="D586" s="242" t="s">
        <v>164</v>
      </c>
      <c r="E586" s="243" t="s">
        <v>1</v>
      </c>
      <c r="F586" s="244" t="s">
        <v>1083</v>
      </c>
      <c r="G586" s="241"/>
      <c r="H586" s="245">
        <v>131.56999999999999</v>
      </c>
      <c r="I586" s="246"/>
      <c r="J586" s="241"/>
      <c r="K586" s="241"/>
      <c r="L586" s="247"/>
      <c r="M586" s="248"/>
      <c r="N586" s="249"/>
      <c r="O586" s="249"/>
      <c r="P586" s="249"/>
      <c r="Q586" s="249"/>
      <c r="R586" s="249"/>
      <c r="S586" s="249"/>
      <c r="T586" s="250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51" t="s">
        <v>164</v>
      </c>
      <c r="AU586" s="251" t="s">
        <v>85</v>
      </c>
      <c r="AV586" s="13" t="s">
        <v>85</v>
      </c>
      <c r="AW586" s="13" t="s">
        <v>31</v>
      </c>
      <c r="AX586" s="13" t="s">
        <v>77</v>
      </c>
      <c r="AY586" s="251" t="s">
        <v>156</v>
      </c>
    </row>
    <row r="587" s="13" customFormat="1">
      <c r="A587" s="13"/>
      <c r="B587" s="240"/>
      <c r="C587" s="241"/>
      <c r="D587" s="242" t="s">
        <v>164</v>
      </c>
      <c r="E587" s="243" t="s">
        <v>1</v>
      </c>
      <c r="F587" s="244" t="s">
        <v>1131</v>
      </c>
      <c r="G587" s="241"/>
      <c r="H587" s="245">
        <v>16.145</v>
      </c>
      <c r="I587" s="246"/>
      <c r="J587" s="241"/>
      <c r="K587" s="241"/>
      <c r="L587" s="247"/>
      <c r="M587" s="248"/>
      <c r="N587" s="249"/>
      <c r="O587" s="249"/>
      <c r="P587" s="249"/>
      <c r="Q587" s="249"/>
      <c r="R587" s="249"/>
      <c r="S587" s="249"/>
      <c r="T587" s="250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51" t="s">
        <v>164</v>
      </c>
      <c r="AU587" s="251" t="s">
        <v>85</v>
      </c>
      <c r="AV587" s="13" t="s">
        <v>85</v>
      </c>
      <c r="AW587" s="13" t="s">
        <v>31</v>
      </c>
      <c r="AX587" s="13" t="s">
        <v>77</v>
      </c>
      <c r="AY587" s="251" t="s">
        <v>156</v>
      </c>
    </row>
    <row r="588" s="13" customFormat="1">
      <c r="A588" s="13"/>
      <c r="B588" s="240"/>
      <c r="C588" s="241"/>
      <c r="D588" s="242" t="s">
        <v>164</v>
      </c>
      <c r="E588" s="243" t="s">
        <v>1</v>
      </c>
      <c r="F588" s="244" t="s">
        <v>1132</v>
      </c>
      <c r="G588" s="241"/>
      <c r="H588" s="245">
        <v>11.859</v>
      </c>
      <c r="I588" s="246"/>
      <c r="J588" s="241"/>
      <c r="K588" s="241"/>
      <c r="L588" s="247"/>
      <c r="M588" s="248"/>
      <c r="N588" s="249"/>
      <c r="O588" s="249"/>
      <c r="P588" s="249"/>
      <c r="Q588" s="249"/>
      <c r="R588" s="249"/>
      <c r="S588" s="249"/>
      <c r="T588" s="250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51" t="s">
        <v>164</v>
      </c>
      <c r="AU588" s="251" t="s">
        <v>85</v>
      </c>
      <c r="AV588" s="13" t="s">
        <v>85</v>
      </c>
      <c r="AW588" s="13" t="s">
        <v>31</v>
      </c>
      <c r="AX588" s="13" t="s">
        <v>77</v>
      </c>
      <c r="AY588" s="251" t="s">
        <v>156</v>
      </c>
    </row>
    <row r="589" s="13" customFormat="1">
      <c r="A589" s="13"/>
      <c r="B589" s="240"/>
      <c r="C589" s="241"/>
      <c r="D589" s="242" t="s">
        <v>164</v>
      </c>
      <c r="E589" s="243" t="s">
        <v>1</v>
      </c>
      <c r="F589" s="244" t="s">
        <v>1133</v>
      </c>
      <c r="G589" s="241"/>
      <c r="H589" s="245">
        <v>7.2359999999999998</v>
      </c>
      <c r="I589" s="246"/>
      <c r="J589" s="241"/>
      <c r="K589" s="241"/>
      <c r="L589" s="247"/>
      <c r="M589" s="248"/>
      <c r="N589" s="249"/>
      <c r="O589" s="249"/>
      <c r="P589" s="249"/>
      <c r="Q589" s="249"/>
      <c r="R589" s="249"/>
      <c r="S589" s="249"/>
      <c r="T589" s="250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51" t="s">
        <v>164</v>
      </c>
      <c r="AU589" s="251" t="s">
        <v>85</v>
      </c>
      <c r="AV589" s="13" t="s">
        <v>85</v>
      </c>
      <c r="AW589" s="13" t="s">
        <v>31</v>
      </c>
      <c r="AX589" s="13" t="s">
        <v>77</v>
      </c>
      <c r="AY589" s="251" t="s">
        <v>156</v>
      </c>
    </row>
    <row r="590" s="13" customFormat="1">
      <c r="A590" s="13"/>
      <c r="B590" s="240"/>
      <c r="C590" s="241"/>
      <c r="D590" s="242" t="s">
        <v>164</v>
      </c>
      <c r="E590" s="243" t="s">
        <v>1</v>
      </c>
      <c r="F590" s="244" t="s">
        <v>1134</v>
      </c>
      <c r="G590" s="241"/>
      <c r="H590" s="245">
        <v>10.903000000000001</v>
      </c>
      <c r="I590" s="246"/>
      <c r="J590" s="241"/>
      <c r="K590" s="241"/>
      <c r="L590" s="247"/>
      <c r="M590" s="248"/>
      <c r="N590" s="249"/>
      <c r="O590" s="249"/>
      <c r="P590" s="249"/>
      <c r="Q590" s="249"/>
      <c r="R590" s="249"/>
      <c r="S590" s="249"/>
      <c r="T590" s="250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51" t="s">
        <v>164</v>
      </c>
      <c r="AU590" s="251" t="s">
        <v>85</v>
      </c>
      <c r="AV590" s="13" t="s">
        <v>85</v>
      </c>
      <c r="AW590" s="13" t="s">
        <v>31</v>
      </c>
      <c r="AX590" s="13" t="s">
        <v>77</v>
      </c>
      <c r="AY590" s="251" t="s">
        <v>156</v>
      </c>
    </row>
    <row r="591" s="2" customFormat="1" ht="24.15" customHeight="1">
      <c r="A591" s="37"/>
      <c r="B591" s="38"/>
      <c r="C591" s="252" t="s">
        <v>1135</v>
      </c>
      <c r="D591" s="252" t="s">
        <v>263</v>
      </c>
      <c r="E591" s="253" t="s">
        <v>1136</v>
      </c>
      <c r="F591" s="254" t="s">
        <v>1137</v>
      </c>
      <c r="G591" s="255" t="s">
        <v>161</v>
      </c>
      <c r="H591" s="256">
        <v>213.256</v>
      </c>
      <c r="I591" s="257"/>
      <c r="J591" s="258">
        <f>ROUND(I591*H591,2)</f>
        <v>0</v>
      </c>
      <c r="K591" s="259"/>
      <c r="L591" s="260"/>
      <c r="M591" s="261" t="s">
        <v>1</v>
      </c>
      <c r="N591" s="262" t="s">
        <v>42</v>
      </c>
      <c r="O591" s="90"/>
      <c r="P591" s="236">
        <f>O591*H591</f>
        <v>0</v>
      </c>
      <c r="Q591" s="236">
        <v>0.0019</v>
      </c>
      <c r="R591" s="236">
        <f>Q591*H591</f>
        <v>0.4051864</v>
      </c>
      <c r="S591" s="236">
        <v>0</v>
      </c>
      <c r="T591" s="237">
        <f>S591*H591</f>
        <v>0</v>
      </c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R591" s="238" t="s">
        <v>330</v>
      </c>
      <c r="AT591" s="238" t="s">
        <v>263</v>
      </c>
      <c r="AU591" s="238" t="s">
        <v>85</v>
      </c>
      <c r="AY591" s="16" t="s">
        <v>156</v>
      </c>
      <c r="BE591" s="239">
        <f>IF(N591="základní",J591,0)</f>
        <v>0</v>
      </c>
      <c r="BF591" s="239">
        <f>IF(N591="snížená",J591,0)</f>
        <v>0</v>
      </c>
      <c r="BG591" s="239">
        <f>IF(N591="zákl. přenesená",J591,0)</f>
        <v>0</v>
      </c>
      <c r="BH591" s="239">
        <f>IF(N591="sníž. přenesená",J591,0)</f>
        <v>0</v>
      </c>
      <c r="BI591" s="239">
        <f>IF(N591="nulová",J591,0)</f>
        <v>0</v>
      </c>
      <c r="BJ591" s="16" t="s">
        <v>33</v>
      </c>
      <c r="BK591" s="239">
        <f>ROUND(I591*H591,2)</f>
        <v>0</v>
      </c>
      <c r="BL591" s="16" t="s">
        <v>243</v>
      </c>
      <c r="BM591" s="238" t="s">
        <v>1138</v>
      </c>
    </row>
    <row r="592" s="13" customFormat="1">
      <c r="A592" s="13"/>
      <c r="B592" s="240"/>
      <c r="C592" s="241"/>
      <c r="D592" s="242" t="s">
        <v>164</v>
      </c>
      <c r="E592" s="243" t="s">
        <v>1</v>
      </c>
      <c r="F592" s="244" t="s">
        <v>1139</v>
      </c>
      <c r="G592" s="241"/>
      <c r="H592" s="245">
        <v>177.71299999999999</v>
      </c>
      <c r="I592" s="246"/>
      <c r="J592" s="241"/>
      <c r="K592" s="241"/>
      <c r="L592" s="247"/>
      <c r="M592" s="248"/>
      <c r="N592" s="249"/>
      <c r="O592" s="249"/>
      <c r="P592" s="249"/>
      <c r="Q592" s="249"/>
      <c r="R592" s="249"/>
      <c r="S592" s="249"/>
      <c r="T592" s="250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51" t="s">
        <v>164</v>
      </c>
      <c r="AU592" s="251" t="s">
        <v>85</v>
      </c>
      <c r="AV592" s="13" t="s">
        <v>85</v>
      </c>
      <c r="AW592" s="13" t="s">
        <v>31</v>
      </c>
      <c r="AX592" s="13" t="s">
        <v>33</v>
      </c>
      <c r="AY592" s="251" t="s">
        <v>156</v>
      </c>
    </row>
    <row r="593" s="13" customFormat="1">
      <c r="A593" s="13"/>
      <c r="B593" s="240"/>
      <c r="C593" s="241"/>
      <c r="D593" s="242" t="s">
        <v>164</v>
      </c>
      <c r="E593" s="241"/>
      <c r="F593" s="244" t="s">
        <v>1140</v>
      </c>
      <c r="G593" s="241"/>
      <c r="H593" s="245">
        <v>213.256</v>
      </c>
      <c r="I593" s="246"/>
      <c r="J593" s="241"/>
      <c r="K593" s="241"/>
      <c r="L593" s="247"/>
      <c r="M593" s="248"/>
      <c r="N593" s="249"/>
      <c r="O593" s="249"/>
      <c r="P593" s="249"/>
      <c r="Q593" s="249"/>
      <c r="R593" s="249"/>
      <c r="S593" s="249"/>
      <c r="T593" s="250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51" t="s">
        <v>164</v>
      </c>
      <c r="AU593" s="251" t="s">
        <v>85</v>
      </c>
      <c r="AV593" s="13" t="s">
        <v>85</v>
      </c>
      <c r="AW593" s="13" t="s">
        <v>4</v>
      </c>
      <c r="AX593" s="13" t="s">
        <v>33</v>
      </c>
      <c r="AY593" s="251" t="s">
        <v>156</v>
      </c>
    </row>
    <row r="594" s="2" customFormat="1" ht="24.15" customHeight="1">
      <c r="A594" s="37"/>
      <c r="B594" s="38"/>
      <c r="C594" s="226" t="s">
        <v>1141</v>
      </c>
      <c r="D594" s="226" t="s">
        <v>158</v>
      </c>
      <c r="E594" s="227" t="s">
        <v>1142</v>
      </c>
      <c r="F594" s="228" t="s">
        <v>1143</v>
      </c>
      <c r="G594" s="229" t="s">
        <v>161</v>
      </c>
      <c r="H594" s="230">
        <v>165.49500000000001</v>
      </c>
      <c r="I594" s="231"/>
      <c r="J594" s="232">
        <f>ROUND(I594*H594,2)</f>
        <v>0</v>
      </c>
      <c r="K594" s="233"/>
      <c r="L594" s="43"/>
      <c r="M594" s="234" t="s">
        <v>1</v>
      </c>
      <c r="N594" s="235" t="s">
        <v>42</v>
      </c>
      <c r="O594" s="90"/>
      <c r="P594" s="236">
        <f>O594*H594</f>
        <v>0</v>
      </c>
      <c r="Q594" s="236">
        <v>0</v>
      </c>
      <c r="R594" s="236">
        <f>Q594*H594</f>
        <v>0</v>
      </c>
      <c r="S594" s="236">
        <v>0</v>
      </c>
      <c r="T594" s="237">
        <f>S594*H594</f>
        <v>0</v>
      </c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R594" s="238" t="s">
        <v>243</v>
      </c>
      <c r="AT594" s="238" t="s">
        <v>158</v>
      </c>
      <c r="AU594" s="238" t="s">
        <v>85</v>
      </c>
      <c r="AY594" s="16" t="s">
        <v>156</v>
      </c>
      <c r="BE594" s="239">
        <f>IF(N594="základní",J594,0)</f>
        <v>0</v>
      </c>
      <c r="BF594" s="239">
        <f>IF(N594="snížená",J594,0)</f>
        <v>0</v>
      </c>
      <c r="BG594" s="239">
        <f>IF(N594="zákl. přenesená",J594,0)</f>
        <v>0</v>
      </c>
      <c r="BH594" s="239">
        <f>IF(N594="sníž. přenesená",J594,0)</f>
        <v>0</v>
      </c>
      <c r="BI594" s="239">
        <f>IF(N594="nulová",J594,0)</f>
        <v>0</v>
      </c>
      <c r="BJ594" s="16" t="s">
        <v>33</v>
      </c>
      <c r="BK594" s="239">
        <f>ROUND(I594*H594,2)</f>
        <v>0</v>
      </c>
      <c r="BL594" s="16" t="s">
        <v>243</v>
      </c>
      <c r="BM594" s="238" t="s">
        <v>1144</v>
      </c>
    </row>
    <row r="595" s="13" customFormat="1">
      <c r="A595" s="13"/>
      <c r="B595" s="240"/>
      <c r="C595" s="241"/>
      <c r="D595" s="242" t="s">
        <v>164</v>
      </c>
      <c r="E595" s="243" t="s">
        <v>1</v>
      </c>
      <c r="F595" s="244" t="s">
        <v>1083</v>
      </c>
      <c r="G595" s="241"/>
      <c r="H595" s="245">
        <v>131.56999999999999</v>
      </c>
      <c r="I595" s="246"/>
      <c r="J595" s="241"/>
      <c r="K595" s="241"/>
      <c r="L595" s="247"/>
      <c r="M595" s="248"/>
      <c r="N595" s="249"/>
      <c r="O595" s="249"/>
      <c r="P595" s="249"/>
      <c r="Q595" s="249"/>
      <c r="R595" s="249"/>
      <c r="S595" s="249"/>
      <c r="T595" s="250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51" t="s">
        <v>164</v>
      </c>
      <c r="AU595" s="251" t="s">
        <v>85</v>
      </c>
      <c r="AV595" s="13" t="s">
        <v>85</v>
      </c>
      <c r="AW595" s="13" t="s">
        <v>31</v>
      </c>
      <c r="AX595" s="13" t="s">
        <v>77</v>
      </c>
      <c r="AY595" s="251" t="s">
        <v>156</v>
      </c>
    </row>
    <row r="596" s="13" customFormat="1">
      <c r="A596" s="13"/>
      <c r="B596" s="240"/>
      <c r="C596" s="241"/>
      <c r="D596" s="242" t="s">
        <v>164</v>
      </c>
      <c r="E596" s="243" t="s">
        <v>1</v>
      </c>
      <c r="F596" s="244" t="s">
        <v>1145</v>
      </c>
      <c r="G596" s="241"/>
      <c r="H596" s="245">
        <v>8.7349999999999994</v>
      </c>
      <c r="I596" s="246"/>
      <c r="J596" s="241"/>
      <c r="K596" s="241"/>
      <c r="L596" s="247"/>
      <c r="M596" s="248"/>
      <c r="N596" s="249"/>
      <c r="O596" s="249"/>
      <c r="P596" s="249"/>
      <c r="Q596" s="249"/>
      <c r="R596" s="249"/>
      <c r="S596" s="249"/>
      <c r="T596" s="250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51" t="s">
        <v>164</v>
      </c>
      <c r="AU596" s="251" t="s">
        <v>85</v>
      </c>
      <c r="AV596" s="13" t="s">
        <v>85</v>
      </c>
      <c r="AW596" s="13" t="s">
        <v>31</v>
      </c>
      <c r="AX596" s="13" t="s">
        <v>77</v>
      </c>
      <c r="AY596" s="251" t="s">
        <v>156</v>
      </c>
    </row>
    <row r="597" s="13" customFormat="1">
      <c r="A597" s="13"/>
      <c r="B597" s="240"/>
      <c r="C597" s="241"/>
      <c r="D597" s="242" t="s">
        <v>164</v>
      </c>
      <c r="E597" s="243" t="s">
        <v>1</v>
      </c>
      <c r="F597" s="244" t="s">
        <v>1146</v>
      </c>
      <c r="G597" s="241"/>
      <c r="H597" s="245">
        <v>7.0510000000000002</v>
      </c>
      <c r="I597" s="246"/>
      <c r="J597" s="241"/>
      <c r="K597" s="241"/>
      <c r="L597" s="247"/>
      <c r="M597" s="248"/>
      <c r="N597" s="249"/>
      <c r="O597" s="249"/>
      <c r="P597" s="249"/>
      <c r="Q597" s="249"/>
      <c r="R597" s="249"/>
      <c r="S597" s="249"/>
      <c r="T597" s="250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51" t="s">
        <v>164</v>
      </c>
      <c r="AU597" s="251" t="s">
        <v>85</v>
      </c>
      <c r="AV597" s="13" t="s">
        <v>85</v>
      </c>
      <c r="AW597" s="13" t="s">
        <v>31</v>
      </c>
      <c r="AX597" s="13" t="s">
        <v>77</v>
      </c>
      <c r="AY597" s="251" t="s">
        <v>156</v>
      </c>
    </row>
    <row r="598" s="13" customFormat="1">
      <c r="A598" s="13"/>
      <c r="B598" s="240"/>
      <c r="C598" s="241"/>
      <c r="D598" s="242" t="s">
        <v>164</v>
      </c>
      <c r="E598" s="243" t="s">
        <v>1</v>
      </c>
      <c r="F598" s="244" t="s">
        <v>1133</v>
      </c>
      <c r="G598" s="241"/>
      <c r="H598" s="245">
        <v>7.2359999999999998</v>
      </c>
      <c r="I598" s="246"/>
      <c r="J598" s="241"/>
      <c r="K598" s="241"/>
      <c r="L598" s="247"/>
      <c r="M598" s="248"/>
      <c r="N598" s="249"/>
      <c r="O598" s="249"/>
      <c r="P598" s="249"/>
      <c r="Q598" s="249"/>
      <c r="R598" s="249"/>
      <c r="S598" s="249"/>
      <c r="T598" s="250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51" t="s">
        <v>164</v>
      </c>
      <c r="AU598" s="251" t="s">
        <v>85</v>
      </c>
      <c r="AV598" s="13" t="s">
        <v>85</v>
      </c>
      <c r="AW598" s="13" t="s">
        <v>31</v>
      </c>
      <c r="AX598" s="13" t="s">
        <v>77</v>
      </c>
      <c r="AY598" s="251" t="s">
        <v>156</v>
      </c>
    </row>
    <row r="599" s="13" customFormat="1">
      <c r="A599" s="13"/>
      <c r="B599" s="240"/>
      <c r="C599" s="241"/>
      <c r="D599" s="242" t="s">
        <v>164</v>
      </c>
      <c r="E599" s="243" t="s">
        <v>1</v>
      </c>
      <c r="F599" s="244" t="s">
        <v>1134</v>
      </c>
      <c r="G599" s="241"/>
      <c r="H599" s="245">
        <v>10.903000000000001</v>
      </c>
      <c r="I599" s="246"/>
      <c r="J599" s="241"/>
      <c r="K599" s="241"/>
      <c r="L599" s="247"/>
      <c r="M599" s="248"/>
      <c r="N599" s="249"/>
      <c r="O599" s="249"/>
      <c r="P599" s="249"/>
      <c r="Q599" s="249"/>
      <c r="R599" s="249"/>
      <c r="S599" s="249"/>
      <c r="T599" s="250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51" t="s">
        <v>164</v>
      </c>
      <c r="AU599" s="251" t="s">
        <v>85</v>
      </c>
      <c r="AV599" s="13" t="s">
        <v>85</v>
      </c>
      <c r="AW599" s="13" t="s">
        <v>31</v>
      </c>
      <c r="AX599" s="13" t="s">
        <v>77</v>
      </c>
      <c r="AY599" s="251" t="s">
        <v>156</v>
      </c>
    </row>
    <row r="600" s="2" customFormat="1" ht="24.15" customHeight="1">
      <c r="A600" s="37"/>
      <c r="B600" s="38"/>
      <c r="C600" s="226" t="s">
        <v>1147</v>
      </c>
      <c r="D600" s="226" t="s">
        <v>158</v>
      </c>
      <c r="E600" s="227" t="s">
        <v>1148</v>
      </c>
      <c r="F600" s="228" t="s">
        <v>1149</v>
      </c>
      <c r="G600" s="229" t="s">
        <v>161</v>
      </c>
      <c r="H600" s="230">
        <v>138.82300000000001</v>
      </c>
      <c r="I600" s="231"/>
      <c r="J600" s="232">
        <f>ROUND(I600*H600,2)</f>
        <v>0</v>
      </c>
      <c r="K600" s="233"/>
      <c r="L600" s="43"/>
      <c r="M600" s="234" t="s">
        <v>1</v>
      </c>
      <c r="N600" s="235" t="s">
        <v>42</v>
      </c>
      <c r="O600" s="90"/>
      <c r="P600" s="236">
        <f>O600*H600</f>
        <v>0</v>
      </c>
      <c r="Q600" s="236">
        <v>0</v>
      </c>
      <c r="R600" s="236">
        <f>Q600*H600</f>
        <v>0</v>
      </c>
      <c r="S600" s="236">
        <v>0</v>
      </c>
      <c r="T600" s="237">
        <f>S600*H600</f>
        <v>0</v>
      </c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R600" s="238" t="s">
        <v>243</v>
      </c>
      <c r="AT600" s="238" t="s">
        <v>158</v>
      </c>
      <c r="AU600" s="238" t="s">
        <v>85</v>
      </c>
      <c r="AY600" s="16" t="s">
        <v>156</v>
      </c>
      <c r="BE600" s="239">
        <f>IF(N600="základní",J600,0)</f>
        <v>0</v>
      </c>
      <c r="BF600" s="239">
        <f>IF(N600="snížená",J600,0)</f>
        <v>0</v>
      </c>
      <c r="BG600" s="239">
        <f>IF(N600="zákl. přenesená",J600,0)</f>
        <v>0</v>
      </c>
      <c r="BH600" s="239">
        <f>IF(N600="sníž. přenesená",J600,0)</f>
        <v>0</v>
      </c>
      <c r="BI600" s="239">
        <f>IF(N600="nulová",J600,0)</f>
        <v>0</v>
      </c>
      <c r="BJ600" s="16" t="s">
        <v>33</v>
      </c>
      <c r="BK600" s="239">
        <f>ROUND(I600*H600,2)</f>
        <v>0</v>
      </c>
      <c r="BL600" s="16" t="s">
        <v>243</v>
      </c>
      <c r="BM600" s="238" t="s">
        <v>1150</v>
      </c>
    </row>
    <row r="601" s="13" customFormat="1">
      <c r="A601" s="13"/>
      <c r="B601" s="240"/>
      <c r="C601" s="241"/>
      <c r="D601" s="242" t="s">
        <v>164</v>
      </c>
      <c r="E601" s="243" t="s">
        <v>1</v>
      </c>
      <c r="F601" s="244" t="s">
        <v>1083</v>
      </c>
      <c r="G601" s="241"/>
      <c r="H601" s="245">
        <v>131.56999999999999</v>
      </c>
      <c r="I601" s="246"/>
      <c r="J601" s="241"/>
      <c r="K601" s="241"/>
      <c r="L601" s="247"/>
      <c r="M601" s="248"/>
      <c r="N601" s="249"/>
      <c r="O601" s="249"/>
      <c r="P601" s="249"/>
      <c r="Q601" s="249"/>
      <c r="R601" s="249"/>
      <c r="S601" s="249"/>
      <c r="T601" s="250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51" t="s">
        <v>164</v>
      </c>
      <c r="AU601" s="251" t="s">
        <v>85</v>
      </c>
      <c r="AV601" s="13" t="s">
        <v>85</v>
      </c>
      <c r="AW601" s="13" t="s">
        <v>31</v>
      </c>
      <c r="AX601" s="13" t="s">
        <v>77</v>
      </c>
      <c r="AY601" s="251" t="s">
        <v>156</v>
      </c>
    </row>
    <row r="602" s="13" customFormat="1">
      <c r="A602" s="13"/>
      <c r="B602" s="240"/>
      <c r="C602" s="241"/>
      <c r="D602" s="242" t="s">
        <v>164</v>
      </c>
      <c r="E602" s="243" t="s">
        <v>1</v>
      </c>
      <c r="F602" s="244" t="s">
        <v>1151</v>
      </c>
      <c r="G602" s="241"/>
      <c r="H602" s="245">
        <v>7.2530000000000001</v>
      </c>
      <c r="I602" s="246"/>
      <c r="J602" s="241"/>
      <c r="K602" s="241"/>
      <c r="L602" s="247"/>
      <c r="M602" s="248"/>
      <c r="N602" s="249"/>
      <c r="O602" s="249"/>
      <c r="P602" s="249"/>
      <c r="Q602" s="249"/>
      <c r="R602" s="249"/>
      <c r="S602" s="249"/>
      <c r="T602" s="250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51" t="s">
        <v>164</v>
      </c>
      <c r="AU602" s="251" t="s">
        <v>85</v>
      </c>
      <c r="AV602" s="13" t="s">
        <v>85</v>
      </c>
      <c r="AW602" s="13" t="s">
        <v>31</v>
      </c>
      <c r="AX602" s="13" t="s">
        <v>77</v>
      </c>
      <c r="AY602" s="251" t="s">
        <v>156</v>
      </c>
    </row>
    <row r="603" s="2" customFormat="1" ht="24.15" customHeight="1">
      <c r="A603" s="37"/>
      <c r="B603" s="38"/>
      <c r="C603" s="252" t="s">
        <v>1152</v>
      </c>
      <c r="D603" s="252" t="s">
        <v>263</v>
      </c>
      <c r="E603" s="253" t="s">
        <v>1153</v>
      </c>
      <c r="F603" s="254" t="s">
        <v>1154</v>
      </c>
      <c r="G603" s="255" t="s">
        <v>161</v>
      </c>
      <c r="H603" s="256">
        <v>365.18200000000002</v>
      </c>
      <c r="I603" s="257"/>
      <c r="J603" s="258">
        <f>ROUND(I603*H603,2)</f>
        <v>0</v>
      </c>
      <c r="K603" s="259"/>
      <c r="L603" s="260"/>
      <c r="M603" s="261" t="s">
        <v>1</v>
      </c>
      <c r="N603" s="262" t="s">
        <v>42</v>
      </c>
      <c r="O603" s="90"/>
      <c r="P603" s="236">
        <f>O603*H603</f>
        <v>0</v>
      </c>
      <c r="Q603" s="236">
        <v>0.00029999999999999997</v>
      </c>
      <c r="R603" s="236">
        <f>Q603*H603</f>
        <v>0.1095546</v>
      </c>
      <c r="S603" s="236">
        <v>0</v>
      </c>
      <c r="T603" s="237">
        <f>S603*H603</f>
        <v>0</v>
      </c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R603" s="238" t="s">
        <v>330</v>
      </c>
      <c r="AT603" s="238" t="s">
        <v>263</v>
      </c>
      <c r="AU603" s="238" t="s">
        <v>85</v>
      </c>
      <c r="AY603" s="16" t="s">
        <v>156</v>
      </c>
      <c r="BE603" s="239">
        <f>IF(N603="základní",J603,0)</f>
        <v>0</v>
      </c>
      <c r="BF603" s="239">
        <f>IF(N603="snížená",J603,0)</f>
        <v>0</v>
      </c>
      <c r="BG603" s="239">
        <f>IF(N603="zákl. přenesená",J603,0)</f>
        <v>0</v>
      </c>
      <c r="BH603" s="239">
        <f>IF(N603="sníž. přenesená",J603,0)</f>
        <v>0</v>
      </c>
      <c r="BI603" s="239">
        <f>IF(N603="nulová",J603,0)</f>
        <v>0</v>
      </c>
      <c r="BJ603" s="16" t="s">
        <v>33</v>
      </c>
      <c r="BK603" s="239">
        <f>ROUND(I603*H603,2)</f>
        <v>0</v>
      </c>
      <c r="BL603" s="16" t="s">
        <v>243</v>
      </c>
      <c r="BM603" s="238" t="s">
        <v>1155</v>
      </c>
    </row>
    <row r="604" s="13" customFormat="1">
      <c r="A604" s="13"/>
      <c r="B604" s="240"/>
      <c r="C604" s="241"/>
      <c r="D604" s="242" t="s">
        <v>164</v>
      </c>
      <c r="E604" s="243" t="s">
        <v>1</v>
      </c>
      <c r="F604" s="244" t="s">
        <v>1156</v>
      </c>
      <c r="G604" s="241"/>
      <c r="H604" s="245">
        <v>304.31799999999998</v>
      </c>
      <c r="I604" s="246"/>
      <c r="J604" s="241"/>
      <c r="K604" s="241"/>
      <c r="L604" s="247"/>
      <c r="M604" s="248"/>
      <c r="N604" s="249"/>
      <c r="O604" s="249"/>
      <c r="P604" s="249"/>
      <c r="Q604" s="249"/>
      <c r="R604" s="249"/>
      <c r="S604" s="249"/>
      <c r="T604" s="250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51" t="s">
        <v>164</v>
      </c>
      <c r="AU604" s="251" t="s">
        <v>85</v>
      </c>
      <c r="AV604" s="13" t="s">
        <v>85</v>
      </c>
      <c r="AW604" s="13" t="s">
        <v>31</v>
      </c>
      <c r="AX604" s="13" t="s">
        <v>33</v>
      </c>
      <c r="AY604" s="251" t="s">
        <v>156</v>
      </c>
    </row>
    <row r="605" s="13" customFormat="1">
      <c r="A605" s="13"/>
      <c r="B605" s="240"/>
      <c r="C605" s="241"/>
      <c r="D605" s="242" t="s">
        <v>164</v>
      </c>
      <c r="E605" s="241"/>
      <c r="F605" s="244" t="s">
        <v>1157</v>
      </c>
      <c r="G605" s="241"/>
      <c r="H605" s="245">
        <v>365.18200000000002</v>
      </c>
      <c r="I605" s="246"/>
      <c r="J605" s="241"/>
      <c r="K605" s="241"/>
      <c r="L605" s="247"/>
      <c r="M605" s="248"/>
      <c r="N605" s="249"/>
      <c r="O605" s="249"/>
      <c r="P605" s="249"/>
      <c r="Q605" s="249"/>
      <c r="R605" s="249"/>
      <c r="S605" s="249"/>
      <c r="T605" s="250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51" t="s">
        <v>164</v>
      </c>
      <c r="AU605" s="251" t="s">
        <v>85</v>
      </c>
      <c r="AV605" s="13" t="s">
        <v>85</v>
      </c>
      <c r="AW605" s="13" t="s">
        <v>4</v>
      </c>
      <c r="AX605" s="13" t="s">
        <v>33</v>
      </c>
      <c r="AY605" s="251" t="s">
        <v>156</v>
      </c>
    </row>
    <row r="606" s="2" customFormat="1" ht="24.15" customHeight="1">
      <c r="A606" s="37"/>
      <c r="B606" s="38"/>
      <c r="C606" s="226" t="s">
        <v>1158</v>
      </c>
      <c r="D606" s="226" t="s">
        <v>158</v>
      </c>
      <c r="E606" s="227" t="s">
        <v>1159</v>
      </c>
      <c r="F606" s="228" t="s">
        <v>1160</v>
      </c>
      <c r="G606" s="229" t="s">
        <v>161</v>
      </c>
      <c r="H606" s="230">
        <v>131.56999999999999</v>
      </c>
      <c r="I606" s="231"/>
      <c r="J606" s="232">
        <f>ROUND(I606*H606,2)</f>
        <v>0</v>
      </c>
      <c r="K606" s="233"/>
      <c r="L606" s="43"/>
      <c r="M606" s="234" t="s">
        <v>1</v>
      </c>
      <c r="N606" s="235" t="s">
        <v>42</v>
      </c>
      <c r="O606" s="90"/>
      <c r="P606" s="236">
        <f>O606*H606</f>
        <v>0</v>
      </c>
      <c r="Q606" s="236">
        <v>0</v>
      </c>
      <c r="R606" s="236">
        <f>Q606*H606</f>
        <v>0</v>
      </c>
      <c r="S606" s="236">
        <v>0</v>
      </c>
      <c r="T606" s="237">
        <f>S606*H606</f>
        <v>0</v>
      </c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R606" s="238" t="s">
        <v>243</v>
      </c>
      <c r="AT606" s="238" t="s">
        <v>158</v>
      </c>
      <c r="AU606" s="238" t="s">
        <v>85</v>
      </c>
      <c r="AY606" s="16" t="s">
        <v>156</v>
      </c>
      <c r="BE606" s="239">
        <f>IF(N606="základní",J606,0)</f>
        <v>0</v>
      </c>
      <c r="BF606" s="239">
        <f>IF(N606="snížená",J606,0)</f>
        <v>0</v>
      </c>
      <c r="BG606" s="239">
        <f>IF(N606="zákl. přenesená",J606,0)</f>
        <v>0</v>
      </c>
      <c r="BH606" s="239">
        <f>IF(N606="sníž. přenesená",J606,0)</f>
        <v>0</v>
      </c>
      <c r="BI606" s="239">
        <f>IF(N606="nulová",J606,0)</f>
        <v>0</v>
      </c>
      <c r="BJ606" s="16" t="s">
        <v>33</v>
      </c>
      <c r="BK606" s="239">
        <f>ROUND(I606*H606,2)</f>
        <v>0</v>
      </c>
      <c r="BL606" s="16" t="s">
        <v>243</v>
      </c>
      <c r="BM606" s="238" t="s">
        <v>1161</v>
      </c>
    </row>
    <row r="607" s="13" customFormat="1">
      <c r="A607" s="13"/>
      <c r="B607" s="240"/>
      <c r="C607" s="241"/>
      <c r="D607" s="242" t="s">
        <v>164</v>
      </c>
      <c r="E607" s="243" t="s">
        <v>1</v>
      </c>
      <c r="F607" s="244" t="s">
        <v>1083</v>
      </c>
      <c r="G607" s="241"/>
      <c r="H607" s="245">
        <v>131.56999999999999</v>
      </c>
      <c r="I607" s="246"/>
      <c r="J607" s="241"/>
      <c r="K607" s="241"/>
      <c r="L607" s="247"/>
      <c r="M607" s="248"/>
      <c r="N607" s="249"/>
      <c r="O607" s="249"/>
      <c r="P607" s="249"/>
      <c r="Q607" s="249"/>
      <c r="R607" s="249"/>
      <c r="S607" s="249"/>
      <c r="T607" s="250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51" t="s">
        <v>164</v>
      </c>
      <c r="AU607" s="251" t="s">
        <v>85</v>
      </c>
      <c r="AV607" s="13" t="s">
        <v>85</v>
      </c>
      <c r="AW607" s="13" t="s">
        <v>31</v>
      </c>
      <c r="AX607" s="13" t="s">
        <v>77</v>
      </c>
      <c r="AY607" s="251" t="s">
        <v>156</v>
      </c>
    </row>
    <row r="608" s="2" customFormat="1" ht="37.8" customHeight="1">
      <c r="A608" s="37"/>
      <c r="B608" s="38"/>
      <c r="C608" s="252" t="s">
        <v>1162</v>
      </c>
      <c r="D608" s="252" t="s">
        <v>263</v>
      </c>
      <c r="E608" s="253" t="s">
        <v>1163</v>
      </c>
      <c r="F608" s="254" t="s">
        <v>1164</v>
      </c>
      <c r="G608" s="255" t="s">
        <v>161</v>
      </c>
      <c r="H608" s="256">
        <v>138.149</v>
      </c>
      <c r="I608" s="257"/>
      <c r="J608" s="258">
        <f>ROUND(I608*H608,2)</f>
        <v>0</v>
      </c>
      <c r="K608" s="259"/>
      <c r="L608" s="260"/>
      <c r="M608" s="261" t="s">
        <v>1</v>
      </c>
      <c r="N608" s="262" t="s">
        <v>42</v>
      </c>
      <c r="O608" s="90"/>
      <c r="P608" s="236">
        <f>O608*H608</f>
        <v>0</v>
      </c>
      <c r="Q608" s="236">
        <v>0.00080000000000000004</v>
      </c>
      <c r="R608" s="236">
        <f>Q608*H608</f>
        <v>0.11051920000000001</v>
      </c>
      <c r="S608" s="236">
        <v>0</v>
      </c>
      <c r="T608" s="237">
        <f>S608*H608</f>
        <v>0</v>
      </c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R608" s="238" t="s">
        <v>330</v>
      </c>
      <c r="AT608" s="238" t="s">
        <v>263</v>
      </c>
      <c r="AU608" s="238" t="s">
        <v>85</v>
      </c>
      <c r="AY608" s="16" t="s">
        <v>156</v>
      </c>
      <c r="BE608" s="239">
        <f>IF(N608="základní",J608,0)</f>
        <v>0</v>
      </c>
      <c r="BF608" s="239">
        <f>IF(N608="snížená",J608,0)</f>
        <v>0</v>
      </c>
      <c r="BG608" s="239">
        <f>IF(N608="zákl. přenesená",J608,0)</f>
        <v>0</v>
      </c>
      <c r="BH608" s="239">
        <f>IF(N608="sníž. přenesená",J608,0)</f>
        <v>0</v>
      </c>
      <c r="BI608" s="239">
        <f>IF(N608="nulová",J608,0)</f>
        <v>0</v>
      </c>
      <c r="BJ608" s="16" t="s">
        <v>33</v>
      </c>
      <c r="BK608" s="239">
        <f>ROUND(I608*H608,2)</f>
        <v>0</v>
      </c>
      <c r="BL608" s="16" t="s">
        <v>243</v>
      </c>
      <c r="BM608" s="238" t="s">
        <v>1165</v>
      </c>
    </row>
    <row r="609" s="13" customFormat="1">
      <c r="A609" s="13"/>
      <c r="B609" s="240"/>
      <c r="C609" s="241"/>
      <c r="D609" s="242" t="s">
        <v>164</v>
      </c>
      <c r="E609" s="243" t="s">
        <v>1</v>
      </c>
      <c r="F609" s="244" t="s">
        <v>1166</v>
      </c>
      <c r="G609" s="241"/>
      <c r="H609" s="245">
        <v>131.56999999999999</v>
      </c>
      <c r="I609" s="246"/>
      <c r="J609" s="241"/>
      <c r="K609" s="241"/>
      <c r="L609" s="247"/>
      <c r="M609" s="248"/>
      <c r="N609" s="249"/>
      <c r="O609" s="249"/>
      <c r="P609" s="249"/>
      <c r="Q609" s="249"/>
      <c r="R609" s="249"/>
      <c r="S609" s="249"/>
      <c r="T609" s="250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51" t="s">
        <v>164</v>
      </c>
      <c r="AU609" s="251" t="s">
        <v>85</v>
      </c>
      <c r="AV609" s="13" t="s">
        <v>85</v>
      </c>
      <c r="AW609" s="13" t="s">
        <v>31</v>
      </c>
      <c r="AX609" s="13" t="s">
        <v>33</v>
      </c>
      <c r="AY609" s="251" t="s">
        <v>156</v>
      </c>
    </row>
    <row r="610" s="13" customFormat="1">
      <c r="A610" s="13"/>
      <c r="B610" s="240"/>
      <c r="C610" s="241"/>
      <c r="D610" s="242" t="s">
        <v>164</v>
      </c>
      <c r="E610" s="241"/>
      <c r="F610" s="244" t="s">
        <v>1167</v>
      </c>
      <c r="G610" s="241"/>
      <c r="H610" s="245">
        <v>138.149</v>
      </c>
      <c r="I610" s="246"/>
      <c r="J610" s="241"/>
      <c r="K610" s="241"/>
      <c r="L610" s="247"/>
      <c r="M610" s="248"/>
      <c r="N610" s="249"/>
      <c r="O610" s="249"/>
      <c r="P610" s="249"/>
      <c r="Q610" s="249"/>
      <c r="R610" s="249"/>
      <c r="S610" s="249"/>
      <c r="T610" s="250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51" t="s">
        <v>164</v>
      </c>
      <c r="AU610" s="251" t="s">
        <v>85</v>
      </c>
      <c r="AV610" s="13" t="s">
        <v>85</v>
      </c>
      <c r="AW610" s="13" t="s">
        <v>4</v>
      </c>
      <c r="AX610" s="13" t="s">
        <v>33</v>
      </c>
      <c r="AY610" s="251" t="s">
        <v>156</v>
      </c>
    </row>
    <row r="611" s="2" customFormat="1" ht="33" customHeight="1">
      <c r="A611" s="37"/>
      <c r="B611" s="38"/>
      <c r="C611" s="226" t="s">
        <v>1168</v>
      </c>
      <c r="D611" s="226" t="s">
        <v>158</v>
      </c>
      <c r="E611" s="227" t="s">
        <v>1169</v>
      </c>
      <c r="F611" s="228" t="s">
        <v>1170</v>
      </c>
      <c r="G611" s="229" t="s">
        <v>161</v>
      </c>
      <c r="H611" s="230">
        <v>131.56999999999999</v>
      </c>
      <c r="I611" s="231"/>
      <c r="J611" s="232">
        <f>ROUND(I611*H611,2)</f>
        <v>0</v>
      </c>
      <c r="K611" s="233"/>
      <c r="L611" s="43"/>
      <c r="M611" s="234" t="s">
        <v>1</v>
      </c>
      <c r="N611" s="235" t="s">
        <v>42</v>
      </c>
      <c r="O611" s="90"/>
      <c r="P611" s="236">
        <f>O611*H611</f>
        <v>0</v>
      </c>
      <c r="Q611" s="236">
        <v>0</v>
      </c>
      <c r="R611" s="236">
        <f>Q611*H611</f>
        <v>0</v>
      </c>
      <c r="S611" s="236">
        <v>0</v>
      </c>
      <c r="T611" s="237">
        <f>S611*H611</f>
        <v>0</v>
      </c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R611" s="238" t="s">
        <v>162</v>
      </c>
      <c r="AT611" s="238" t="s">
        <v>158</v>
      </c>
      <c r="AU611" s="238" t="s">
        <v>85</v>
      </c>
      <c r="AY611" s="16" t="s">
        <v>156</v>
      </c>
      <c r="BE611" s="239">
        <f>IF(N611="základní",J611,0)</f>
        <v>0</v>
      </c>
      <c r="BF611" s="239">
        <f>IF(N611="snížená",J611,0)</f>
        <v>0</v>
      </c>
      <c r="BG611" s="239">
        <f>IF(N611="zákl. přenesená",J611,0)</f>
        <v>0</v>
      </c>
      <c r="BH611" s="239">
        <f>IF(N611="sníž. přenesená",J611,0)</f>
        <v>0</v>
      </c>
      <c r="BI611" s="239">
        <f>IF(N611="nulová",J611,0)</f>
        <v>0</v>
      </c>
      <c r="BJ611" s="16" t="s">
        <v>33</v>
      </c>
      <c r="BK611" s="239">
        <f>ROUND(I611*H611,2)</f>
        <v>0</v>
      </c>
      <c r="BL611" s="16" t="s">
        <v>162</v>
      </c>
      <c r="BM611" s="238" t="s">
        <v>1171</v>
      </c>
    </row>
    <row r="612" s="13" customFormat="1">
      <c r="A612" s="13"/>
      <c r="B612" s="240"/>
      <c r="C612" s="241"/>
      <c r="D612" s="242" t="s">
        <v>164</v>
      </c>
      <c r="E612" s="243" t="s">
        <v>1</v>
      </c>
      <c r="F612" s="244" t="s">
        <v>1083</v>
      </c>
      <c r="G612" s="241"/>
      <c r="H612" s="245">
        <v>131.56999999999999</v>
      </c>
      <c r="I612" s="246"/>
      <c r="J612" s="241"/>
      <c r="K612" s="241"/>
      <c r="L612" s="247"/>
      <c r="M612" s="248"/>
      <c r="N612" s="249"/>
      <c r="O612" s="249"/>
      <c r="P612" s="249"/>
      <c r="Q612" s="249"/>
      <c r="R612" s="249"/>
      <c r="S612" s="249"/>
      <c r="T612" s="250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51" t="s">
        <v>164</v>
      </c>
      <c r="AU612" s="251" t="s">
        <v>85</v>
      </c>
      <c r="AV612" s="13" t="s">
        <v>85</v>
      </c>
      <c r="AW612" s="13" t="s">
        <v>31</v>
      </c>
      <c r="AX612" s="13" t="s">
        <v>77</v>
      </c>
      <c r="AY612" s="251" t="s">
        <v>156</v>
      </c>
    </row>
    <row r="613" s="2" customFormat="1" ht="37.8" customHeight="1">
      <c r="A613" s="37"/>
      <c r="B613" s="38"/>
      <c r="C613" s="252" t="s">
        <v>1172</v>
      </c>
      <c r="D613" s="252" t="s">
        <v>263</v>
      </c>
      <c r="E613" s="253" t="s">
        <v>1173</v>
      </c>
      <c r="F613" s="254" t="s">
        <v>1174</v>
      </c>
      <c r="G613" s="255" t="s">
        <v>161</v>
      </c>
      <c r="H613" s="256">
        <v>157.88399999999999</v>
      </c>
      <c r="I613" s="257"/>
      <c r="J613" s="258">
        <f>ROUND(I613*H613,2)</f>
        <v>0</v>
      </c>
      <c r="K613" s="259"/>
      <c r="L613" s="260"/>
      <c r="M613" s="261" t="s">
        <v>1</v>
      </c>
      <c r="N613" s="262" t="s">
        <v>42</v>
      </c>
      <c r="O613" s="90"/>
      <c r="P613" s="236">
        <f>O613*H613</f>
        <v>0</v>
      </c>
      <c r="Q613" s="236">
        <v>0.0013500000000000001</v>
      </c>
      <c r="R613" s="236">
        <f>Q613*H613</f>
        <v>0.21314339999999998</v>
      </c>
      <c r="S613" s="236">
        <v>0</v>
      </c>
      <c r="T613" s="237">
        <f>S613*H613</f>
        <v>0</v>
      </c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R613" s="238" t="s">
        <v>200</v>
      </c>
      <c r="AT613" s="238" t="s">
        <v>263</v>
      </c>
      <c r="AU613" s="238" t="s">
        <v>85</v>
      </c>
      <c r="AY613" s="16" t="s">
        <v>156</v>
      </c>
      <c r="BE613" s="239">
        <f>IF(N613="základní",J613,0)</f>
        <v>0</v>
      </c>
      <c r="BF613" s="239">
        <f>IF(N613="snížená",J613,0)</f>
        <v>0</v>
      </c>
      <c r="BG613" s="239">
        <f>IF(N613="zákl. přenesená",J613,0)</f>
        <v>0</v>
      </c>
      <c r="BH613" s="239">
        <f>IF(N613="sníž. přenesená",J613,0)</f>
        <v>0</v>
      </c>
      <c r="BI613" s="239">
        <f>IF(N613="nulová",J613,0)</f>
        <v>0</v>
      </c>
      <c r="BJ613" s="16" t="s">
        <v>33</v>
      </c>
      <c r="BK613" s="239">
        <f>ROUND(I613*H613,2)</f>
        <v>0</v>
      </c>
      <c r="BL613" s="16" t="s">
        <v>162</v>
      </c>
      <c r="BM613" s="238" t="s">
        <v>1175</v>
      </c>
    </row>
    <row r="614" s="13" customFormat="1">
      <c r="A614" s="13"/>
      <c r="B614" s="240"/>
      <c r="C614" s="241"/>
      <c r="D614" s="242" t="s">
        <v>164</v>
      </c>
      <c r="E614" s="243" t="s">
        <v>1</v>
      </c>
      <c r="F614" s="244" t="s">
        <v>1166</v>
      </c>
      <c r="G614" s="241"/>
      <c r="H614" s="245">
        <v>131.56999999999999</v>
      </c>
      <c r="I614" s="246"/>
      <c r="J614" s="241"/>
      <c r="K614" s="241"/>
      <c r="L614" s="247"/>
      <c r="M614" s="248"/>
      <c r="N614" s="249"/>
      <c r="O614" s="249"/>
      <c r="P614" s="249"/>
      <c r="Q614" s="249"/>
      <c r="R614" s="249"/>
      <c r="S614" s="249"/>
      <c r="T614" s="250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51" t="s">
        <v>164</v>
      </c>
      <c r="AU614" s="251" t="s">
        <v>85</v>
      </c>
      <c r="AV614" s="13" t="s">
        <v>85</v>
      </c>
      <c r="AW614" s="13" t="s">
        <v>31</v>
      </c>
      <c r="AX614" s="13" t="s">
        <v>33</v>
      </c>
      <c r="AY614" s="251" t="s">
        <v>156</v>
      </c>
    </row>
    <row r="615" s="13" customFormat="1">
      <c r="A615" s="13"/>
      <c r="B615" s="240"/>
      <c r="C615" s="241"/>
      <c r="D615" s="242" t="s">
        <v>164</v>
      </c>
      <c r="E615" s="241"/>
      <c r="F615" s="244" t="s">
        <v>1176</v>
      </c>
      <c r="G615" s="241"/>
      <c r="H615" s="245">
        <v>157.88399999999999</v>
      </c>
      <c r="I615" s="246"/>
      <c r="J615" s="241"/>
      <c r="K615" s="241"/>
      <c r="L615" s="247"/>
      <c r="M615" s="248"/>
      <c r="N615" s="249"/>
      <c r="O615" s="249"/>
      <c r="P615" s="249"/>
      <c r="Q615" s="249"/>
      <c r="R615" s="249"/>
      <c r="S615" s="249"/>
      <c r="T615" s="250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51" t="s">
        <v>164</v>
      </c>
      <c r="AU615" s="251" t="s">
        <v>85</v>
      </c>
      <c r="AV615" s="13" t="s">
        <v>85</v>
      </c>
      <c r="AW615" s="13" t="s">
        <v>4</v>
      </c>
      <c r="AX615" s="13" t="s">
        <v>33</v>
      </c>
      <c r="AY615" s="251" t="s">
        <v>156</v>
      </c>
    </row>
    <row r="616" s="2" customFormat="1" ht="24.15" customHeight="1">
      <c r="A616" s="37"/>
      <c r="B616" s="38"/>
      <c r="C616" s="226" t="s">
        <v>1177</v>
      </c>
      <c r="D616" s="226" t="s">
        <v>158</v>
      </c>
      <c r="E616" s="227" t="s">
        <v>1178</v>
      </c>
      <c r="F616" s="228" t="s">
        <v>1179</v>
      </c>
      <c r="G616" s="229" t="s">
        <v>161</v>
      </c>
      <c r="H616" s="230">
        <v>131.56999999999999</v>
      </c>
      <c r="I616" s="231"/>
      <c r="J616" s="232">
        <f>ROUND(I616*H616,2)</f>
        <v>0</v>
      </c>
      <c r="K616" s="233"/>
      <c r="L616" s="43"/>
      <c r="M616" s="234" t="s">
        <v>1</v>
      </c>
      <c r="N616" s="235" t="s">
        <v>42</v>
      </c>
      <c r="O616" s="90"/>
      <c r="P616" s="236">
        <f>O616*H616</f>
        <v>0</v>
      </c>
      <c r="Q616" s="236">
        <v>0</v>
      </c>
      <c r="R616" s="236">
        <f>Q616*H616</f>
        <v>0</v>
      </c>
      <c r="S616" s="236">
        <v>0</v>
      </c>
      <c r="T616" s="237">
        <f>S616*H616</f>
        <v>0</v>
      </c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R616" s="238" t="s">
        <v>243</v>
      </c>
      <c r="AT616" s="238" t="s">
        <v>158</v>
      </c>
      <c r="AU616" s="238" t="s">
        <v>85</v>
      </c>
      <c r="AY616" s="16" t="s">
        <v>156</v>
      </c>
      <c r="BE616" s="239">
        <f>IF(N616="základní",J616,0)</f>
        <v>0</v>
      </c>
      <c r="BF616" s="239">
        <f>IF(N616="snížená",J616,0)</f>
        <v>0</v>
      </c>
      <c r="BG616" s="239">
        <f>IF(N616="zákl. přenesená",J616,0)</f>
        <v>0</v>
      </c>
      <c r="BH616" s="239">
        <f>IF(N616="sníž. přenesená",J616,0)</f>
        <v>0</v>
      </c>
      <c r="BI616" s="239">
        <f>IF(N616="nulová",J616,0)</f>
        <v>0</v>
      </c>
      <c r="BJ616" s="16" t="s">
        <v>33</v>
      </c>
      <c r="BK616" s="239">
        <f>ROUND(I616*H616,2)</f>
        <v>0</v>
      </c>
      <c r="BL616" s="16" t="s">
        <v>243</v>
      </c>
      <c r="BM616" s="238" t="s">
        <v>1180</v>
      </c>
    </row>
    <row r="617" s="13" customFormat="1">
      <c r="A617" s="13"/>
      <c r="B617" s="240"/>
      <c r="C617" s="241"/>
      <c r="D617" s="242" t="s">
        <v>164</v>
      </c>
      <c r="E617" s="243" t="s">
        <v>1</v>
      </c>
      <c r="F617" s="244" t="s">
        <v>1083</v>
      </c>
      <c r="G617" s="241"/>
      <c r="H617" s="245">
        <v>131.56999999999999</v>
      </c>
      <c r="I617" s="246"/>
      <c r="J617" s="241"/>
      <c r="K617" s="241"/>
      <c r="L617" s="247"/>
      <c r="M617" s="248"/>
      <c r="N617" s="249"/>
      <c r="O617" s="249"/>
      <c r="P617" s="249"/>
      <c r="Q617" s="249"/>
      <c r="R617" s="249"/>
      <c r="S617" s="249"/>
      <c r="T617" s="250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51" t="s">
        <v>164</v>
      </c>
      <c r="AU617" s="251" t="s">
        <v>85</v>
      </c>
      <c r="AV617" s="13" t="s">
        <v>85</v>
      </c>
      <c r="AW617" s="13" t="s">
        <v>31</v>
      </c>
      <c r="AX617" s="13" t="s">
        <v>77</v>
      </c>
      <c r="AY617" s="251" t="s">
        <v>156</v>
      </c>
    </row>
    <row r="618" s="2" customFormat="1" ht="24.15" customHeight="1">
      <c r="A618" s="37"/>
      <c r="B618" s="38"/>
      <c r="C618" s="252" t="s">
        <v>1181</v>
      </c>
      <c r="D618" s="252" t="s">
        <v>263</v>
      </c>
      <c r="E618" s="253" t="s">
        <v>1182</v>
      </c>
      <c r="F618" s="254" t="s">
        <v>1183</v>
      </c>
      <c r="G618" s="255" t="s">
        <v>169</v>
      </c>
      <c r="H618" s="256">
        <v>11.579000000000001</v>
      </c>
      <c r="I618" s="257"/>
      <c r="J618" s="258">
        <f>ROUND(I618*H618,2)</f>
        <v>0</v>
      </c>
      <c r="K618" s="259"/>
      <c r="L618" s="260"/>
      <c r="M618" s="261" t="s">
        <v>1</v>
      </c>
      <c r="N618" s="262" t="s">
        <v>42</v>
      </c>
      <c r="O618" s="90"/>
      <c r="P618" s="236">
        <f>O618*H618</f>
        <v>0</v>
      </c>
      <c r="Q618" s="236">
        <v>0.65000000000000002</v>
      </c>
      <c r="R618" s="236">
        <f>Q618*H618</f>
        <v>7.5263500000000008</v>
      </c>
      <c r="S618" s="236">
        <v>0</v>
      </c>
      <c r="T618" s="237">
        <f>S618*H618</f>
        <v>0</v>
      </c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R618" s="238" t="s">
        <v>330</v>
      </c>
      <c r="AT618" s="238" t="s">
        <v>263</v>
      </c>
      <c r="AU618" s="238" t="s">
        <v>85</v>
      </c>
      <c r="AY618" s="16" t="s">
        <v>156</v>
      </c>
      <c r="BE618" s="239">
        <f>IF(N618="základní",J618,0)</f>
        <v>0</v>
      </c>
      <c r="BF618" s="239">
        <f>IF(N618="snížená",J618,0)</f>
        <v>0</v>
      </c>
      <c r="BG618" s="239">
        <f>IF(N618="zákl. přenesená",J618,0)</f>
        <v>0</v>
      </c>
      <c r="BH618" s="239">
        <f>IF(N618="sníž. přenesená",J618,0)</f>
        <v>0</v>
      </c>
      <c r="BI618" s="239">
        <f>IF(N618="nulová",J618,0)</f>
        <v>0</v>
      </c>
      <c r="BJ618" s="16" t="s">
        <v>33</v>
      </c>
      <c r="BK618" s="239">
        <f>ROUND(I618*H618,2)</f>
        <v>0</v>
      </c>
      <c r="BL618" s="16" t="s">
        <v>243</v>
      </c>
      <c r="BM618" s="238" t="s">
        <v>1184</v>
      </c>
    </row>
    <row r="619" s="13" customFormat="1">
      <c r="A619" s="13"/>
      <c r="B619" s="240"/>
      <c r="C619" s="241"/>
      <c r="D619" s="242" t="s">
        <v>164</v>
      </c>
      <c r="E619" s="243" t="s">
        <v>1</v>
      </c>
      <c r="F619" s="244" t="s">
        <v>1185</v>
      </c>
      <c r="G619" s="241"/>
      <c r="H619" s="245">
        <v>10.526</v>
      </c>
      <c r="I619" s="246"/>
      <c r="J619" s="241"/>
      <c r="K619" s="241"/>
      <c r="L619" s="247"/>
      <c r="M619" s="248"/>
      <c r="N619" s="249"/>
      <c r="O619" s="249"/>
      <c r="P619" s="249"/>
      <c r="Q619" s="249"/>
      <c r="R619" s="249"/>
      <c r="S619" s="249"/>
      <c r="T619" s="250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51" t="s">
        <v>164</v>
      </c>
      <c r="AU619" s="251" t="s">
        <v>85</v>
      </c>
      <c r="AV619" s="13" t="s">
        <v>85</v>
      </c>
      <c r="AW619" s="13" t="s">
        <v>31</v>
      </c>
      <c r="AX619" s="13" t="s">
        <v>33</v>
      </c>
      <c r="AY619" s="251" t="s">
        <v>156</v>
      </c>
    </row>
    <row r="620" s="13" customFormat="1">
      <c r="A620" s="13"/>
      <c r="B620" s="240"/>
      <c r="C620" s="241"/>
      <c r="D620" s="242" t="s">
        <v>164</v>
      </c>
      <c r="E620" s="241"/>
      <c r="F620" s="244" t="s">
        <v>1186</v>
      </c>
      <c r="G620" s="241"/>
      <c r="H620" s="245">
        <v>11.579000000000001</v>
      </c>
      <c r="I620" s="246"/>
      <c r="J620" s="241"/>
      <c r="K620" s="241"/>
      <c r="L620" s="247"/>
      <c r="M620" s="248"/>
      <c r="N620" s="249"/>
      <c r="O620" s="249"/>
      <c r="P620" s="249"/>
      <c r="Q620" s="249"/>
      <c r="R620" s="249"/>
      <c r="S620" s="249"/>
      <c r="T620" s="250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51" t="s">
        <v>164</v>
      </c>
      <c r="AU620" s="251" t="s">
        <v>85</v>
      </c>
      <c r="AV620" s="13" t="s">
        <v>85</v>
      </c>
      <c r="AW620" s="13" t="s">
        <v>4</v>
      </c>
      <c r="AX620" s="13" t="s">
        <v>33</v>
      </c>
      <c r="AY620" s="251" t="s">
        <v>156</v>
      </c>
    </row>
    <row r="621" s="2" customFormat="1" ht="24.15" customHeight="1">
      <c r="A621" s="37"/>
      <c r="B621" s="38"/>
      <c r="C621" s="226" t="s">
        <v>1187</v>
      </c>
      <c r="D621" s="226" t="s">
        <v>158</v>
      </c>
      <c r="E621" s="227" t="s">
        <v>1188</v>
      </c>
      <c r="F621" s="228" t="s">
        <v>1189</v>
      </c>
      <c r="G621" s="229" t="s">
        <v>161</v>
      </c>
      <c r="H621" s="230">
        <v>131.56999999999999</v>
      </c>
      <c r="I621" s="231"/>
      <c r="J621" s="232">
        <f>ROUND(I621*H621,2)</f>
        <v>0</v>
      </c>
      <c r="K621" s="233"/>
      <c r="L621" s="43"/>
      <c r="M621" s="234" t="s">
        <v>1</v>
      </c>
      <c r="N621" s="235" t="s">
        <v>42</v>
      </c>
      <c r="O621" s="90"/>
      <c r="P621" s="236">
        <f>O621*H621</f>
        <v>0</v>
      </c>
      <c r="Q621" s="236">
        <v>0</v>
      </c>
      <c r="R621" s="236">
        <f>Q621*H621</f>
        <v>0</v>
      </c>
      <c r="S621" s="236">
        <v>0</v>
      </c>
      <c r="T621" s="237">
        <f>S621*H621</f>
        <v>0</v>
      </c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R621" s="238" t="s">
        <v>243</v>
      </c>
      <c r="AT621" s="238" t="s">
        <v>158</v>
      </c>
      <c r="AU621" s="238" t="s">
        <v>85</v>
      </c>
      <c r="AY621" s="16" t="s">
        <v>156</v>
      </c>
      <c r="BE621" s="239">
        <f>IF(N621="základní",J621,0)</f>
        <v>0</v>
      </c>
      <c r="BF621" s="239">
        <f>IF(N621="snížená",J621,0)</f>
        <v>0</v>
      </c>
      <c r="BG621" s="239">
        <f>IF(N621="zákl. přenesená",J621,0)</f>
        <v>0</v>
      </c>
      <c r="BH621" s="239">
        <f>IF(N621="sníž. přenesená",J621,0)</f>
        <v>0</v>
      </c>
      <c r="BI621" s="239">
        <f>IF(N621="nulová",J621,0)</f>
        <v>0</v>
      </c>
      <c r="BJ621" s="16" t="s">
        <v>33</v>
      </c>
      <c r="BK621" s="239">
        <f>ROUND(I621*H621,2)</f>
        <v>0</v>
      </c>
      <c r="BL621" s="16" t="s">
        <v>243</v>
      </c>
      <c r="BM621" s="238" t="s">
        <v>1190</v>
      </c>
    </row>
    <row r="622" s="13" customFormat="1">
      <c r="A622" s="13"/>
      <c r="B622" s="240"/>
      <c r="C622" s="241"/>
      <c r="D622" s="242" t="s">
        <v>164</v>
      </c>
      <c r="E622" s="243" t="s">
        <v>1</v>
      </c>
      <c r="F622" s="244" t="s">
        <v>1083</v>
      </c>
      <c r="G622" s="241"/>
      <c r="H622" s="245">
        <v>131.56999999999999</v>
      </c>
      <c r="I622" s="246"/>
      <c r="J622" s="241"/>
      <c r="K622" s="241"/>
      <c r="L622" s="247"/>
      <c r="M622" s="248"/>
      <c r="N622" s="249"/>
      <c r="O622" s="249"/>
      <c r="P622" s="249"/>
      <c r="Q622" s="249"/>
      <c r="R622" s="249"/>
      <c r="S622" s="249"/>
      <c r="T622" s="250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51" t="s">
        <v>164</v>
      </c>
      <c r="AU622" s="251" t="s">
        <v>85</v>
      </c>
      <c r="AV622" s="13" t="s">
        <v>85</v>
      </c>
      <c r="AW622" s="13" t="s">
        <v>31</v>
      </c>
      <c r="AX622" s="13" t="s">
        <v>77</v>
      </c>
      <c r="AY622" s="251" t="s">
        <v>156</v>
      </c>
    </row>
    <row r="623" s="2" customFormat="1" ht="16.5" customHeight="1">
      <c r="A623" s="37"/>
      <c r="B623" s="38"/>
      <c r="C623" s="252" t="s">
        <v>1191</v>
      </c>
      <c r="D623" s="252" t="s">
        <v>263</v>
      </c>
      <c r="E623" s="253" t="s">
        <v>1192</v>
      </c>
      <c r="F623" s="254" t="s">
        <v>1193</v>
      </c>
      <c r="G623" s="255" t="s">
        <v>161</v>
      </c>
      <c r="H623" s="256">
        <v>131.56999999999999</v>
      </c>
      <c r="I623" s="257"/>
      <c r="J623" s="258">
        <f>ROUND(I623*H623,2)</f>
        <v>0</v>
      </c>
      <c r="K623" s="259"/>
      <c r="L623" s="260"/>
      <c r="M623" s="261" t="s">
        <v>1</v>
      </c>
      <c r="N623" s="262" t="s">
        <v>42</v>
      </c>
      <c r="O623" s="90"/>
      <c r="P623" s="236">
        <f>O623*H623</f>
        <v>0</v>
      </c>
      <c r="Q623" s="236">
        <v>5.0000000000000002E-05</v>
      </c>
      <c r="R623" s="236">
        <f>Q623*H623</f>
        <v>0.0065785000000000001</v>
      </c>
      <c r="S623" s="236">
        <v>0</v>
      </c>
      <c r="T623" s="237">
        <f>S623*H623</f>
        <v>0</v>
      </c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R623" s="238" t="s">
        <v>330</v>
      </c>
      <c r="AT623" s="238" t="s">
        <v>263</v>
      </c>
      <c r="AU623" s="238" t="s">
        <v>85</v>
      </c>
      <c r="AY623" s="16" t="s">
        <v>156</v>
      </c>
      <c r="BE623" s="239">
        <f>IF(N623="základní",J623,0)</f>
        <v>0</v>
      </c>
      <c r="BF623" s="239">
        <f>IF(N623="snížená",J623,0)</f>
        <v>0</v>
      </c>
      <c r="BG623" s="239">
        <f>IF(N623="zákl. přenesená",J623,0)</f>
        <v>0</v>
      </c>
      <c r="BH623" s="239">
        <f>IF(N623="sníž. přenesená",J623,0)</f>
        <v>0</v>
      </c>
      <c r="BI623" s="239">
        <f>IF(N623="nulová",J623,0)</f>
        <v>0</v>
      </c>
      <c r="BJ623" s="16" t="s">
        <v>33</v>
      </c>
      <c r="BK623" s="239">
        <f>ROUND(I623*H623,2)</f>
        <v>0</v>
      </c>
      <c r="BL623" s="16" t="s">
        <v>243</v>
      </c>
      <c r="BM623" s="238" t="s">
        <v>1194</v>
      </c>
    </row>
    <row r="624" s="2" customFormat="1" ht="24.15" customHeight="1">
      <c r="A624" s="37"/>
      <c r="B624" s="38"/>
      <c r="C624" s="226" t="s">
        <v>1195</v>
      </c>
      <c r="D624" s="226" t="s">
        <v>158</v>
      </c>
      <c r="E624" s="227" t="s">
        <v>1196</v>
      </c>
      <c r="F624" s="228" t="s">
        <v>1197</v>
      </c>
      <c r="G624" s="229" t="s">
        <v>161</v>
      </c>
      <c r="H624" s="230">
        <v>131.56999999999999</v>
      </c>
      <c r="I624" s="231"/>
      <c r="J624" s="232">
        <f>ROUND(I624*H624,2)</f>
        <v>0</v>
      </c>
      <c r="K624" s="233"/>
      <c r="L624" s="43"/>
      <c r="M624" s="234" t="s">
        <v>1</v>
      </c>
      <c r="N624" s="235" t="s">
        <v>42</v>
      </c>
      <c r="O624" s="90"/>
      <c r="P624" s="236">
        <f>O624*H624</f>
        <v>0</v>
      </c>
      <c r="Q624" s="236">
        <v>0</v>
      </c>
      <c r="R624" s="236">
        <f>Q624*H624</f>
        <v>0</v>
      </c>
      <c r="S624" s="236">
        <v>0</v>
      </c>
      <c r="T624" s="237">
        <f>S624*H624</f>
        <v>0</v>
      </c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R624" s="238" t="s">
        <v>243</v>
      </c>
      <c r="AT624" s="238" t="s">
        <v>158</v>
      </c>
      <c r="AU624" s="238" t="s">
        <v>85</v>
      </c>
      <c r="AY624" s="16" t="s">
        <v>156</v>
      </c>
      <c r="BE624" s="239">
        <f>IF(N624="základní",J624,0)</f>
        <v>0</v>
      </c>
      <c r="BF624" s="239">
        <f>IF(N624="snížená",J624,0)</f>
        <v>0</v>
      </c>
      <c r="BG624" s="239">
        <f>IF(N624="zákl. přenesená",J624,0)</f>
        <v>0</v>
      </c>
      <c r="BH624" s="239">
        <f>IF(N624="sníž. přenesená",J624,0)</f>
        <v>0</v>
      </c>
      <c r="BI624" s="239">
        <f>IF(N624="nulová",J624,0)</f>
        <v>0</v>
      </c>
      <c r="BJ624" s="16" t="s">
        <v>33</v>
      </c>
      <c r="BK624" s="239">
        <f>ROUND(I624*H624,2)</f>
        <v>0</v>
      </c>
      <c r="BL624" s="16" t="s">
        <v>243</v>
      </c>
      <c r="BM624" s="238" t="s">
        <v>1198</v>
      </c>
    </row>
    <row r="625" s="13" customFormat="1">
      <c r="A625" s="13"/>
      <c r="B625" s="240"/>
      <c r="C625" s="241"/>
      <c r="D625" s="242" t="s">
        <v>164</v>
      </c>
      <c r="E625" s="243" t="s">
        <v>1</v>
      </c>
      <c r="F625" s="244" t="s">
        <v>1083</v>
      </c>
      <c r="G625" s="241"/>
      <c r="H625" s="245">
        <v>131.56999999999999</v>
      </c>
      <c r="I625" s="246"/>
      <c r="J625" s="241"/>
      <c r="K625" s="241"/>
      <c r="L625" s="247"/>
      <c r="M625" s="248"/>
      <c r="N625" s="249"/>
      <c r="O625" s="249"/>
      <c r="P625" s="249"/>
      <c r="Q625" s="249"/>
      <c r="R625" s="249"/>
      <c r="S625" s="249"/>
      <c r="T625" s="250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51" t="s">
        <v>164</v>
      </c>
      <c r="AU625" s="251" t="s">
        <v>85</v>
      </c>
      <c r="AV625" s="13" t="s">
        <v>85</v>
      </c>
      <c r="AW625" s="13" t="s">
        <v>31</v>
      </c>
      <c r="AX625" s="13" t="s">
        <v>77</v>
      </c>
      <c r="AY625" s="251" t="s">
        <v>156</v>
      </c>
    </row>
    <row r="626" s="2" customFormat="1" ht="16.5" customHeight="1">
      <c r="A626" s="37"/>
      <c r="B626" s="38"/>
      <c r="C626" s="252" t="s">
        <v>1199</v>
      </c>
      <c r="D626" s="252" t="s">
        <v>263</v>
      </c>
      <c r="E626" s="253" t="s">
        <v>1200</v>
      </c>
      <c r="F626" s="254" t="s">
        <v>1201</v>
      </c>
      <c r="G626" s="255" t="s">
        <v>161</v>
      </c>
      <c r="H626" s="256">
        <v>144.727</v>
      </c>
      <c r="I626" s="257"/>
      <c r="J626" s="258">
        <f>ROUND(I626*H626,2)</f>
        <v>0</v>
      </c>
      <c r="K626" s="259"/>
      <c r="L626" s="260"/>
      <c r="M626" s="261" t="s">
        <v>1</v>
      </c>
      <c r="N626" s="262" t="s">
        <v>42</v>
      </c>
      <c r="O626" s="90"/>
      <c r="P626" s="236">
        <f>O626*H626</f>
        <v>0</v>
      </c>
      <c r="Q626" s="236">
        <v>0.010999999999999999</v>
      </c>
      <c r="R626" s="236">
        <f>Q626*H626</f>
        <v>1.5919969999999999</v>
      </c>
      <c r="S626" s="236">
        <v>0</v>
      </c>
      <c r="T626" s="237">
        <f>S626*H626</f>
        <v>0</v>
      </c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R626" s="238" t="s">
        <v>330</v>
      </c>
      <c r="AT626" s="238" t="s">
        <v>263</v>
      </c>
      <c r="AU626" s="238" t="s">
        <v>85</v>
      </c>
      <c r="AY626" s="16" t="s">
        <v>156</v>
      </c>
      <c r="BE626" s="239">
        <f>IF(N626="základní",J626,0)</f>
        <v>0</v>
      </c>
      <c r="BF626" s="239">
        <f>IF(N626="snížená",J626,0)</f>
        <v>0</v>
      </c>
      <c r="BG626" s="239">
        <f>IF(N626="zákl. přenesená",J626,0)</f>
        <v>0</v>
      </c>
      <c r="BH626" s="239">
        <f>IF(N626="sníž. přenesená",J626,0)</f>
        <v>0</v>
      </c>
      <c r="BI626" s="239">
        <f>IF(N626="nulová",J626,0)</f>
        <v>0</v>
      </c>
      <c r="BJ626" s="16" t="s">
        <v>33</v>
      </c>
      <c r="BK626" s="239">
        <f>ROUND(I626*H626,2)</f>
        <v>0</v>
      </c>
      <c r="BL626" s="16" t="s">
        <v>243</v>
      </c>
      <c r="BM626" s="238" t="s">
        <v>1202</v>
      </c>
    </row>
    <row r="627" s="13" customFormat="1">
      <c r="A627" s="13"/>
      <c r="B627" s="240"/>
      <c r="C627" s="241"/>
      <c r="D627" s="242" t="s">
        <v>164</v>
      </c>
      <c r="E627" s="243" t="s">
        <v>1</v>
      </c>
      <c r="F627" s="244" t="s">
        <v>1166</v>
      </c>
      <c r="G627" s="241"/>
      <c r="H627" s="245">
        <v>131.56999999999999</v>
      </c>
      <c r="I627" s="246"/>
      <c r="J627" s="241"/>
      <c r="K627" s="241"/>
      <c r="L627" s="247"/>
      <c r="M627" s="248"/>
      <c r="N627" s="249"/>
      <c r="O627" s="249"/>
      <c r="P627" s="249"/>
      <c r="Q627" s="249"/>
      <c r="R627" s="249"/>
      <c r="S627" s="249"/>
      <c r="T627" s="250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51" t="s">
        <v>164</v>
      </c>
      <c r="AU627" s="251" t="s">
        <v>85</v>
      </c>
      <c r="AV627" s="13" t="s">
        <v>85</v>
      </c>
      <c r="AW627" s="13" t="s">
        <v>31</v>
      </c>
      <c r="AX627" s="13" t="s">
        <v>33</v>
      </c>
      <c r="AY627" s="251" t="s">
        <v>156</v>
      </c>
    </row>
    <row r="628" s="13" customFormat="1">
      <c r="A628" s="13"/>
      <c r="B628" s="240"/>
      <c r="C628" s="241"/>
      <c r="D628" s="242" t="s">
        <v>164</v>
      </c>
      <c r="E628" s="241"/>
      <c r="F628" s="244" t="s">
        <v>1203</v>
      </c>
      <c r="G628" s="241"/>
      <c r="H628" s="245">
        <v>144.727</v>
      </c>
      <c r="I628" s="246"/>
      <c r="J628" s="241"/>
      <c r="K628" s="241"/>
      <c r="L628" s="247"/>
      <c r="M628" s="248"/>
      <c r="N628" s="249"/>
      <c r="O628" s="249"/>
      <c r="P628" s="249"/>
      <c r="Q628" s="249"/>
      <c r="R628" s="249"/>
      <c r="S628" s="249"/>
      <c r="T628" s="250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51" t="s">
        <v>164</v>
      </c>
      <c r="AU628" s="251" t="s">
        <v>85</v>
      </c>
      <c r="AV628" s="13" t="s">
        <v>85</v>
      </c>
      <c r="AW628" s="13" t="s">
        <v>4</v>
      </c>
      <c r="AX628" s="13" t="s">
        <v>33</v>
      </c>
      <c r="AY628" s="251" t="s">
        <v>156</v>
      </c>
    </row>
    <row r="629" s="2" customFormat="1" ht="24.15" customHeight="1">
      <c r="A629" s="37"/>
      <c r="B629" s="38"/>
      <c r="C629" s="226" t="s">
        <v>1204</v>
      </c>
      <c r="D629" s="226" t="s">
        <v>158</v>
      </c>
      <c r="E629" s="227" t="s">
        <v>1205</v>
      </c>
      <c r="F629" s="228" t="s">
        <v>1206</v>
      </c>
      <c r="G629" s="229" t="s">
        <v>234</v>
      </c>
      <c r="H629" s="230">
        <v>11.273</v>
      </c>
      <c r="I629" s="231"/>
      <c r="J629" s="232">
        <f>ROUND(I629*H629,2)</f>
        <v>0</v>
      </c>
      <c r="K629" s="233"/>
      <c r="L629" s="43"/>
      <c r="M629" s="234" t="s">
        <v>1</v>
      </c>
      <c r="N629" s="235" t="s">
        <v>42</v>
      </c>
      <c r="O629" s="90"/>
      <c r="P629" s="236">
        <f>O629*H629</f>
        <v>0</v>
      </c>
      <c r="Q629" s="236">
        <v>0</v>
      </c>
      <c r="R629" s="236">
        <f>Q629*H629</f>
        <v>0</v>
      </c>
      <c r="S629" s="236">
        <v>0</v>
      </c>
      <c r="T629" s="237">
        <f>S629*H629</f>
        <v>0</v>
      </c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R629" s="238" t="s">
        <v>243</v>
      </c>
      <c r="AT629" s="238" t="s">
        <v>158</v>
      </c>
      <c r="AU629" s="238" t="s">
        <v>85</v>
      </c>
      <c r="AY629" s="16" t="s">
        <v>156</v>
      </c>
      <c r="BE629" s="239">
        <f>IF(N629="základní",J629,0)</f>
        <v>0</v>
      </c>
      <c r="BF629" s="239">
        <f>IF(N629="snížená",J629,0)</f>
        <v>0</v>
      </c>
      <c r="BG629" s="239">
        <f>IF(N629="zákl. přenesená",J629,0)</f>
        <v>0</v>
      </c>
      <c r="BH629" s="239">
        <f>IF(N629="sníž. přenesená",J629,0)</f>
        <v>0</v>
      </c>
      <c r="BI629" s="239">
        <f>IF(N629="nulová",J629,0)</f>
        <v>0</v>
      </c>
      <c r="BJ629" s="16" t="s">
        <v>33</v>
      </c>
      <c r="BK629" s="239">
        <f>ROUND(I629*H629,2)</f>
        <v>0</v>
      </c>
      <c r="BL629" s="16" t="s">
        <v>243</v>
      </c>
      <c r="BM629" s="238" t="s">
        <v>1207</v>
      </c>
    </row>
    <row r="630" s="12" customFormat="1" ht="22.8" customHeight="1">
      <c r="A630" s="12"/>
      <c r="B630" s="210"/>
      <c r="C630" s="211"/>
      <c r="D630" s="212" t="s">
        <v>76</v>
      </c>
      <c r="E630" s="224" t="s">
        <v>1208</v>
      </c>
      <c r="F630" s="224" t="s">
        <v>1209</v>
      </c>
      <c r="G630" s="211"/>
      <c r="H630" s="211"/>
      <c r="I630" s="214"/>
      <c r="J630" s="225">
        <f>BK630</f>
        <v>0</v>
      </c>
      <c r="K630" s="211"/>
      <c r="L630" s="216"/>
      <c r="M630" s="217"/>
      <c r="N630" s="218"/>
      <c r="O630" s="218"/>
      <c r="P630" s="219">
        <f>SUM(P631:P648)</f>
        <v>0</v>
      </c>
      <c r="Q630" s="218"/>
      <c r="R630" s="219">
        <f>SUM(R631:R648)</f>
        <v>0.58792650000000002</v>
      </c>
      <c r="S630" s="218"/>
      <c r="T630" s="220">
        <f>SUM(T631:T648)</f>
        <v>0</v>
      </c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R630" s="221" t="s">
        <v>85</v>
      </c>
      <c r="AT630" s="222" t="s">
        <v>76</v>
      </c>
      <c r="AU630" s="222" t="s">
        <v>33</v>
      </c>
      <c r="AY630" s="221" t="s">
        <v>156</v>
      </c>
      <c r="BK630" s="223">
        <f>SUM(BK631:BK648)</f>
        <v>0</v>
      </c>
    </row>
    <row r="631" s="2" customFormat="1" ht="24.15" customHeight="1">
      <c r="A631" s="37"/>
      <c r="B631" s="38"/>
      <c r="C631" s="226" t="s">
        <v>1210</v>
      </c>
      <c r="D631" s="226" t="s">
        <v>158</v>
      </c>
      <c r="E631" s="227" t="s">
        <v>1211</v>
      </c>
      <c r="F631" s="228" t="s">
        <v>1212</v>
      </c>
      <c r="G631" s="229" t="s">
        <v>161</v>
      </c>
      <c r="H631" s="230">
        <v>38.109999999999999</v>
      </c>
      <c r="I631" s="231"/>
      <c r="J631" s="232">
        <f>ROUND(I631*H631,2)</f>
        <v>0</v>
      </c>
      <c r="K631" s="233"/>
      <c r="L631" s="43"/>
      <c r="M631" s="234" t="s">
        <v>1</v>
      </c>
      <c r="N631" s="235" t="s">
        <v>42</v>
      </c>
      <c r="O631" s="90"/>
      <c r="P631" s="236">
        <f>O631*H631</f>
        <v>0</v>
      </c>
      <c r="Q631" s="236">
        <v>0</v>
      </c>
      <c r="R631" s="236">
        <f>Q631*H631</f>
        <v>0</v>
      </c>
      <c r="S631" s="236">
        <v>0</v>
      </c>
      <c r="T631" s="237">
        <f>S631*H631</f>
        <v>0</v>
      </c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R631" s="238" t="s">
        <v>243</v>
      </c>
      <c r="AT631" s="238" t="s">
        <v>158</v>
      </c>
      <c r="AU631" s="238" t="s">
        <v>85</v>
      </c>
      <c r="AY631" s="16" t="s">
        <v>156</v>
      </c>
      <c r="BE631" s="239">
        <f>IF(N631="základní",J631,0)</f>
        <v>0</v>
      </c>
      <c r="BF631" s="239">
        <f>IF(N631="snížená",J631,0)</f>
        <v>0</v>
      </c>
      <c r="BG631" s="239">
        <f>IF(N631="zákl. přenesená",J631,0)</f>
        <v>0</v>
      </c>
      <c r="BH631" s="239">
        <f>IF(N631="sníž. přenesená",J631,0)</f>
        <v>0</v>
      </c>
      <c r="BI631" s="239">
        <f>IF(N631="nulová",J631,0)</f>
        <v>0</v>
      </c>
      <c r="BJ631" s="16" t="s">
        <v>33</v>
      </c>
      <c r="BK631" s="239">
        <f>ROUND(I631*H631,2)</f>
        <v>0</v>
      </c>
      <c r="BL631" s="16" t="s">
        <v>243</v>
      </c>
      <c r="BM631" s="238" t="s">
        <v>1213</v>
      </c>
    </row>
    <row r="632" s="13" customFormat="1">
      <c r="A632" s="13"/>
      <c r="B632" s="240"/>
      <c r="C632" s="241"/>
      <c r="D632" s="242" t="s">
        <v>164</v>
      </c>
      <c r="E632" s="243" t="s">
        <v>1</v>
      </c>
      <c r="F632" s="244" t="s">
        <v>1214</v>
      </c>
      <c r="G632" s="241"/>
      <c r="H632" s="245">
        <v>38.109999999999999</v>
      </c>
      <c r="I632" s="246"/>
      <c r="J632" s="241"/>
      <c r="K632" s="241"/>
      <c r="L632" s="247"/>
      <c r="M632" s="248"/>
      <c r="N632" s="249"/>
      <c r="O632" s="249"/>
      <c r="P632" s="249"/>
      <c r="Q632" s="249"/>
      <c r="R632" s="249"/>
      <c r="S632" s="249"/>
      <c r="T632" s="250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51" t="s">
        <v>164</v>
      </c>
      <c r="AU632" s="251" t="s">
        <v>85</v>
      </c>
      <c r="AV632" s="13" t="s">
        <v>85</v>
      </c>
      <c r="AW632" s="13" t="s">
        <v>31</v>
      </c>
      <c r="AX632" s="13" t="s">
        <v>77</v>
      </c>
      <c r="AY632" s="251" t="s">
        <v>156</v>
      </c>
    </row>
    <row r="633" s="2" customFormat="1" ht="24.15" customHeight="1">
      <c r="A633" s="37"/>
      <c r="B633" s="38"/>
      <c r="C633" s="252" t="s">
        <v>1215</v>
      </c>
      <c r="D633" s="252" t="s">
        <v>263</v>
      </c>
      <c r="E633" s="253" t="s">
        <v>1216</v>
      </c>
      <c r="F633" s="254" t="s">
        <v>1217</v>
      </c>
      <c r="G633" s="255" t="s">
        <v>161</v>
      </c>
      <c r="H633" s="256">
        <v>40.015999999999998</v>
      </c>
      <c r="I633" s="257"/>
      <c r="J633" s="258">
        <f>ROUND(I633*H633,2)</f>
        <v>0</v>
      </c>
      <c r="K633" s="259"/>
      <c r="L633" s="260"/>
      <c r="M633" s="261" t="s">
        <v>1</v>
      </c>
      <c r="N633" s="262" t="s">
        <v>42</v>
      </c>
      <c r="O633" s="90"/>
      <c r="P633" s="236">
        <f>O633*H633</f>
        <v>0</v>
      </c>
      <c r="Q633" s="236">
        <v>0.0020999999999999999</v>
      </c>
      <c r="R633" s="236">
        <f>Q633*H633</f>
        <v>0.084033599999999986</v>
      </c>
      <c r="S633" s="236">
        <v>0</v>
      </c>
      <c r="T633" s="237">
        <f>S633*H633</f>
        <v>0</v>
      </c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R633" s="238" t="s">
        <v>330</v>
      </c>
      <c r="AT633" s="238" t="s">
        <v>263</v>
      </c>
      <c r="AU633" s="238" t="s">
        <v>85</v>
      </c>
      <c r="AY633" s="16" t="s">
        <v>156</v>
      </c>
      <c r="BE633" s="239">
        <f>IF(N633="základní",J633,0)</f>
        <v>0</v>
      </c>
      <c r="BF633" s="239">
        <f>IF(N633="snížená",J633,0)</f>
        <v>0</v>
      </c>
      <c r="BG633" s="239">
        <f>IF(N633="zákl. přenesená",J633,0)</f>
        <v>0</v>
      </c>
      <c r="BH633" s="239">
        <f>IF(N633="sníž. přenesená",J633,0)</f>
        <v>0</v>
      </c>
      <c r="BI633" s="239">
        <f>IF(N633="nulová",J633,0)</f>
        <v>0</v>
      </c>
      <c r="BJ633" s="16" t="s">
        <v>33</v>
      </c>
      <c r="BK633" s="239">
        <f>ROUND(I633*H633,2)</f>
        <v>0</v>
      </c>
      <c r="BL633" s="16" t="s">
        <v>243</v>
      </c>
      <c r="BM633" s="238" t="s">
        <v>1218</v>
      </c>
    </row>
    <row r="634" s="13" customFormat="1">
      <c r="A634" s="13"/>
      <c r="B634" s="240"/>
      <c r="C634" s="241"/>
      <c r="D634" s="242" t="s">
        <v>164</v>
      </c>
      <c r="E634" s="243" t="s">
        <v>1</v>
      </c>
      <c r="F634" s="244" t="s">
        <v>1219</v>
      </c>
      <c r="G634" s="241"/>
      <c r="H634" s="245">
        <v>38.109999999999999</v>
      </c>
      <c r="I634" s="246"/>
      <c r="J634" s="241"/>
      <c r="K634" s="241"/>
      <c r="L634" s="247"/>
      <c r="M634" s="248"/>
      <c r="N634" s="249"/>
      <c r="O634" s="249"/>
      <c r="P634" s="249"/>
      <c r="Q634" s="249"/>
      <c r="R634" s="249"/>
      <c r="S634" s="249"/>
      <c r="T634" s="250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51" t="s">
        <v>164</v>
      </c>
      <c r="AU634" s="251" t="s">
        <v>85</v>
      </c>
      <c r="AV634" s="13" t="s">
        <v>85</v>
      </c>
      <c r="AW634" s="13" t="s">
        <v>31</v>
      </c>
      <c r="AX634" s="13" t="s">
        <v>33</v>
      </c>
      <c r="AY634" s="251" t="s">
        <v>156</v>
      </c>
    </row>
    <row r="635" s="13" customFormat="1">
      <c r="A635" s="13"/>
      <c r="B635" s="240"/>
      <c r="C635" s="241"/>
      <c r="D635" s="242" t="s">
        <v>164</v>
      </c>
      <c r="E635" s="241"/>
      <c r="F635" s="244" t="s">
        <v>1220</v>
      </c>
      <c r="G635" s="241"/>
      <c r="H635" s="245">
        <v>40.015999999999998</v>
      </c>
      <c r="I635" s="246"/>
      <c r="J635" s="241"/>
      <c r="K635" s="241"/>
      <c r="L635" s="247"/>
      <c r="M635" s="248"/>
      <c r="N635" s="249"/>
      <c r="O635" s="249"/>
      <c r="P635" s="249"/>
      <c r="Q635" s="249"/>
      <c r="R635" s="249"/>
      <c r="S635" s="249"/>
      <c r="T635" s="250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51" t="s">
        <v>164</v>
      </c>
      <c r="AU635" s="251" t="s">
        <v>85</v>
      </c>
      <c r="AV635" s="13" t="s">
        <v>85</v>
      </c>
      <c r="AW635" s="13" t="s">
        <v>4</v>
      </c>
      <c r="AX635" s="13" t="s">
        <v>33</v>
      </c>
      <c r="AY635" s="251" t="s">
        <v>156</v>
      </c>
    </row>
    <row r="636" s="2" customFormat="1" ht="24.15" customHeight="1">
      <c r="A636" s="37"/>
      <c r="B636" s="38"/>
      <c r="C636" s="226" t="s">
        <v>1221</v>
      </c>
      <c r="D636" s="226" t="s">
        <v>158</v>
      </c>
      <c r="E636" s="227" t="s">
        <v>1222</v>
      </c>
      <c r="F636" s="228" t="s">
        <v>1223</v>
      </c>
      <c r="G636" s="229" t="s">
        <v>161</v>
      </c>
      <c r="H636" s="230">
        <v>131.56999999999999</v>
      </c>
      <c r="I636" s="231"/>
      <c r="J636" s="232">
        <f>ROUND(I636*H636,2)</f>
        <v>0</v>
      </c>
      <c r="K636" s="233"/>
      <c r="L636" s="43"/>
      <c r="M636" s="234" t="s">
        <v>1</v>
      </c>
      <c r="N636" s="235" t="s">
        <v>42</v>
      </c>
      <c r="O636" s="90"/>
      <c r="P636" s="236">
        <f>O636*H636</f>
        <v>0</v>
      </c>
      <c r="Q636" s="236">
        <v>0</v>
      </c>
      <c r="R636" s="236">
        <f>Q636*H636</f>
        <v>0</v>
      </c>
      <c r="S636" s="236">
        <v>0</v>
      </c>
      <c r="T636" s="237">
        <f>S636*H636</f>
        <v>0</v>
      </c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R636" s="238" t="s">
        <v>243</v>
      </c>
      <c r="AT636" s="238" t="s">
        <v>158</v>
      </c>
      <c r="AU636" s="238" t="s">
        <v>85</v>
      </c>
      <c r="AY636" s="16" t="s">
        <v>156</v>
      </c>
      <c r="BE636" s="239">
        <f>IF(N636="základní",J636,0)</f>
        <v>0</v>
      </c>
      <c r="BF636" s="239">
        <f>IF(N636="snížená",J636,0)</f>
        <v>0</v>
      </c>
      <c r="BG636" s="239">
        <f>IF(N636="zákl. přenesená",J636,0)</f>
        <v>0</v>
      </c>
      <c r="BH636" s="239">
        <f>IF(N636="sníž. přenesená",J636,0)</f>
        <v>0</v>
      </c>
      <c r="BI636" s="239">
        <f>IF(N636="nulová",J636,0)</f>
        <v>0</v>
      </c>
      <c r="BJ636" s="16" t="s">
        <v>33</v>
      </c>
      <c r="BK636" s="239">
        <f>ROUND(I636*H636,2)</f>
        <v>0</v>
      </c>
      <c r="BL636" s="16" t="s">
        <v>243</v>
      </c>
      <c r="BM636" s="238" t="s">
        <v>1224</v>
      </c>
    </row>
    <row r="637" s="13" customFormat="1">
      <c r="A637" s="13"/>
      <c r="B637" s="240"/>
      <c r="C637" s="241"/>
      <c r="D637" s="242" t="s">
        <v>164</v>
      </c>
      <c r="E637" s="243" t="s">
        <v>1</v>
      </c>
      <c r="F637" s="244" t="s">
        <v>1083</v>
      </c>
      <c r="G637" s="241"/>
      <c r="H637" s="245">
        <v>131.56999999999999</v>
      </c>
      <c r="I637" s="246"/>
      <c r="J637" s="241"/>
      <c r="K637" s="241"/>
      <c r="L637" s="247"/>
      <c r="M637" s="248"/>
      <c r="N637" s="249"/>
      <c r="O637" s="249"/>
      <c r="P637" s="249"/>
      <c r="Q637" s="249"/>
      <c r="R637" s="249"/>
      <c r="S637" s="249"/>
      <c r="T637" s="250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51" t="s">
        <v>164</v>
      </c>
      <c r="AU637" s="251" t="s">
        <v>85</v>
      </c>
      <c r="AV637" s="13" t="s">
        <v>85</v>
      </c>
      <c r="AW637" s="13" t="s">
        <v>31</v>
      </c>
      <c r="AX637" s="13" t="s">
        <v>77</v>
      </c>
      <c r="AY637" s="251" t="s">
        <v>156</v>
      </c>
    </row>
    <row r="638" s="2" customFormat="1" ht="33" customHeight="1">
      <c r="A638" s="37"/>
      <c r="B638" s="38"/>
      <c r="C638" s="252" t="s">
        <v>1225</v>
      </c>
      <c r="D638" s="252" t="s">
        <v>263</v>
      </c>
      <c r="E638" s="253" t="s">
        <v>1226</v>
      </c>
      <c r="F638" s="254" t="s">
        <v>1227</v>
      </c>
      <c r="G638" s="255" t="s">
        <v>161</v>
      </c>
      <c r="H638" s="256">
        <v>138.149</v>
      </c>
      <c r="I638" s="257"/>
      <c r="J638" s="258">
        <f>ROUND(I638*H638,2)</f>
        <v>0</v>
      </c>
      <c r="K638" s="259"/>
      <c r="L638" s="260"/>
      <c r="M638" s="261" t="s">
        <v>1</v>
      </c>
      <c r="N638" s="262" t="s">
        <v>42</v>
      </c>
      <c r="O638" s="90"/>
      <c r="P638" s="236">
        <f>O638*H638</f>
        <v>0</v>
      </c>
      <c r="Q638" s="236">
        <v>0.00059999999999999995</v>
      </c>
      <c r="R638" s="236">
        <f>Q638*H638</f>
        <v>0.082889399999999988</v>
      </c>
      <c r="S638" s="236">
        <v>0</v>
      </c>
      <c r="T638" s="237">
        <f>S638*H638</f>
        <v>0</v>
      </c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R638" s="238" t="s">
        <v>330</v>
      </c>
      <c r="AT638" s="238" t="s">
        <v>263</v>
      </c>
      <c r="AU638" s="238" t="s">
        <v>85</v>
      </c>
      <c r="AY638" s="16" t="s">
        <v>156</v>
      </c>
      <c r="BE638" s="239">
        <f>IF(N638="základní",J638,0)</f>
        <v>0</v>
      </c>
      <c r="BF638" s="239">
        <f>IF(N638="snížená",J638,0)</f>
        <v>0</v>
      </c>
      <c r="BG638" s="239">
        <f>IF(N638="zákl. přenesená",J638,0)</f>
        <v>0</v>
      </c>
      <c r="BH638" s="239">
        <f>IF(N638="sníž. přenesená",J638,0)</f>
        <v>0</v>
      </c>
      <c r="BI638" s="239">
        <f>IF(N638="nulová",J638,0)</f>
        <v>0</v>
      </c>
      <c r="BJ638" s="16" t="s">
        <v>33</v>
      </c>
      <c r="BK638" s="239">
        <f>ROUND(I638*H638,2)</f>
        <v>0</v>
      </c>
      <c r="BL638" s="16" t="s">
        <v>243</v>
      </c>
      <c r="BM638" s="238" t="s">
        <v>1228</v>
      </c>
    </row>
    <row r="639" s="13" customFormat="1">
      <c r="A639" s="13"/>
      <c r="B639" s="240"/>
      <c r="C639" s="241"/>
      <c r="D639" s="242" t="s">
        <v>164</v>
      </c>
      <c r="E639" s="243" t="s">
        <v>1</v>
      </c>
      <c r="F639" s="244" t="s">
        <v>1166</v>
      </c>
      <c r="G639" s="241"/>
      <c r="H639" s="245">
        <v>131.56999999999999</v>
      </c>
      <c r="I639" s="246"/>
      <c r="J639" s="241"/>
      <c r="K639" s="241"/>
      <c r="L639" s="247"/>
      <c r="M639" s="248"/>
      <c r="N639" s="249"/>
      <c r="O639" s="249"/>
      <c r="P639" s="249"/>
      <c r="Q639" s="249"/>
      <c r="R639" s="249"/>
      <c r="S639" s="249"/>
      <c r="T639" s="250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51" t="s">
        <v>164</v>
      </c>
      <c r="AU639" s="251" t="s">
        <v>85</v>
      </c>
      <c r="AV639" s="13" t="s">
        <v>85</v>
      </c>
      <c r="AW639" s="13" t="s">
        <v>31</v>
      </c>
      <c r="AX639" s="13" t="s">
        <v>33</v>
      </c>
      <c r="AY639" s="251" t="s">
        <v>156</v>
      </c>
    </row>
    <row r="640" s="13" customFormat="1">
      <c r="A640" s="13"/>
      <c r="B640" s="240"/>
      <c r="C640" s="241"/>
      <c r="D640" s="242" t="s">
        <v>164</v>
      </c>
      <c r="E640" s="241"/>
      <c r="F640" s="244" t="s">
        <v>1167</v>
      </c>
      <c r="G640" s="241"/>
      <c r="H640" s="245">
        <v>138.149</v>
      </c>
      <c r="I640" s="246"/>
      <c r="J640" s="241"/>
      <c r="K640" s="241"/>
      <c r="L640" s="247"/>
      <c r="M640" s="248"/>
      <c r="N640" s="249"/>
      <c r="O640" s="249"/>
      <c r="P640" s="249"/>
      <c r="Q640" s="249"/>
      <c r="R640" s="249"/>
      <c r="S640" s="249"/>
      <c r="T640" s="250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51" t="s">
        <v>164</v>
      </c>
      <c r="AU640" s="251" t="s">
        <v>85</v>
      </c>
      <c r="AV640" s="13" t="s">
        <v>85</v>
      </c>
      <c r="AW640" s="13" t="s">
        <v>4</v>
      </c>
      <c r="AX640" s="13" t="s">
        <v>33</v>
      </c>
      <c r="AY640" s="251" t="s">
        <v>156</v>
      </c>
    </row>
    <row r="641" s="2" customFormat="1" ht="24.15" customHeight="1">
      <c r="A641" s="37"/>
      <c r="B641" s="38"/>
      <c r="C641" s="226" t="s">
        <v>1229</v>
      </c>
      <c r="D641" s="226" t="s">
        <v>158</v>
      </c>
      <c r="E641" s="227" t="s">
        <v>1230</v>
      </c>
      <c r="F641" s="228" t="s">
        <v>1231</v>
      </c>
      <c r="G641" s="229" t="s">
        <v>161</v>
      </c>
      <c r="H641" s="230">
        <v>131.56999999999999</v>
      </c>
      <c r="I641" s="231"/>
      <c r="J641" s="232">
        <f>ROUND(I641*H641,2)</f>
        <v>0</v>
      </c>
      <c r="K641" s="233"/>
      <c r="L641" s="43"/>
      <c r="M641" s="234" t="s">
        <v>1</v>
      </c>
      <c r="N641" s="235" t="s">
        <v>42</v>
      </c>
      <c r="O641" s="90"/>
      <c r="P641" s="236">
        <f>O641*H641</f>
        <v>0</v>
      </c>
      <c r="Q641" s="236">
        <v>5.0000000000000002E-05</v>
      </c>
      <c r="R641" s="236">
        <f>Q641*H641</f>
        <v>0.0065785000000000001</v>
      </c>
      <c r="S641" s="236">
        <v>0</v>
      </c>
      <c r="T641" s="237">
        <f>S641*H641</f>
        <v>0</v>
      </c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R641" s="238" t="s">
        <v>243</v>
      </c>
      <c r="AT641" s="238" t="s">
        <v>158</v>
      </c>
      <c r="AU641" s="238" t="s">
        <v>85</v>
      </c>
      <c r="AY641" s="16" t="s">
        <v>156</v>
      </c>
      <c r="BE641" s="239">
        <f>IF(N641="základní",J641,0)</f>
        <v>0</v>
      </c>
      <c r="BF641" s="239">
        <f>IF(N641="snížená",J641,0)</f>
        <v>0</v>
      </c>
      <c r="BG641" s="239">
        <f>IF(N641="zákl. přenesená",J641,0)</f>
        <v>0</v>
      </c>
      <c r="BH641" s="239">
        <f>IF(N641="sníž. přenesená",J641,0)</f>
        <v>0</v>
      </c>
      <c r="BI641" s="239">
        <f>IF(N641="nulová",J641,0)</f>
        <v>0</v>
      </c>
      <c r="BJ641" s="16" t="s">
        <v>33</v>
      </c>
      <c r="BK641" s="239">
        <f>ROUND(I641*H641,2)</f>
        <v>0</v>
      </c>
      <c r="BL641" s="16" t="s">
        <v>243</v>
      </c>
      <c r="BM641" s="238" t="s">
        <v>1232</v>
      </c>
    </row>
    <row r="642" s="13" customFormat="1">
      <c r="A642" s="13"/>
      <c r="B642" s="240"/>
      <c r="C642" s="241"/>
      <c r="D642" s="242" t="s">
        <v>164</v>
      </c>
      <c r="E642" s="243" t="s">
        <v>1</v>
      </c>
      <c r="F642" s="244" t="s">
        <v>1083</v>
      </c>
      <c r="G642" s="241"/>
      <c r="H642" s="245">
        <v>131.56999999999999</v>
      </c>
      <c r="I642" s="246"/>
      <c r="J642" s="241"/>
      <c r="K642" s="241"/>
      <c r="L642" s="247"/>
      <c r="M642" s="248"/>
      <c r="N642" s="249"/>
      <c r="O642" s="249"/>
      <c r="P642" s="249"/>
      <c r="Q642" s="249"/>
      <c r="R642" s="249"/>
      <c r="S642" s="249"/>
      <c r="T642" s="250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51" t="s">
        <v>164</v>
      </c>
      <c r="AU642" s="251" t="s">
        <v>85</v>
      </c>
      <c r="AV642" s="13" t="s">
        <v>85</v>
      </c>
      <c r="AW642" s="13" t="s">
        <v>31</v>
      </c>
      <c r="AX642" s="13" t="s">
        <v>77</v>
      </c>
      <c r="AY642" s="251" t="s">
        <v>156</v>
      </c>
    </row>
    <row r="643" s="2" customFormat="1" ht="24.15" customHeight="1">
      <c r="A643" s="37"/>
      <c r="B643" s="38"/>
      <c r="C643" s="226" t="s">
        <v>1233</v>
      </c>
      <c r="D643" s="226" t="s">
        <v>158</v>
      </c>
      <c r="E643" s="227" t="s">
        <v>1234</v>
      </c>
      <c r="F643" s="228" t="s">
        <v>1235</v>
      </c>
      <c r="G643" s="229" t="s">
        <v>161</v>
      </c>
      <c r="H643" s="230">
        <v>131.56999999999999</v>
      </c>
      <c r="I643" s="231"/>
      <c r="J643" s="232">
        <f>ROUND(I643*H643,2)</f>
        <v>0</v>
      </c>
      <c r="K643" s="233"/>
      <c r="L643" s="43"/>
      <c r="M643" s="234" t="s">
        <v>1</v>
      </c>
      <c r="N643" s="235" t="s">
        <v>42</v>
      </c>
      <c r="O643" s="90"/>
      <c r="P643" s="236">
        <f>O643*H643</f>
        <v>0</v>
      </c>
      <c r="Q643" s="236">
        <v>0</v>
      </c>
      <c r="R643" s="236">
        <f>Q643*H643</f>
        <v>0</v>
      </c>
      <c r="S643" s="236">
        <v>0</v>
      </c>
      <c r="T643" s="237">
        <f>S643*H643</f>
        <v>0</v>
      </c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R643" s="238" t="s">
        <v>243</v>
      </c>
      <c r="AT643" s="238" t="s">
        <v>158</v>
      </c>
      <c r="AU643" s="238" t="s">
        <v>85</v>
      </c>
      <c r="AY643" s="16" t="s">
        <v>156</v>
      </c>
      <c r="BE643" s="239">
        <f>IF(N643="základní",J643,0)</f>
        <v>0</v>
      </c>
      <c r="BF643" s="239">
        <f>IF(N643="snížená",J643,0)</f>
        <v>0</v>
      </c>
      <c r="BG643" s="239">
        <f>IF(N643="zákl. přenesená",J643,0)</f>
        <v>0</v>
      </c>
      <c r="BH643" s="239">
        <f>IF(N643="sníž. přenesená",J643,0)</f>
        <v>0</v>
      </c>
      <c r="BI643" s="239">
        <f>IF(N643="nulová",J643,0)</f>
        <v>0</v>
      </c>
      <c r="BJ643" s="16" t="s">
        <v>33</v>
      </c>
      <c r="BK643" s="239">
        <f>ROUND(I643*H643,2)</f>
        <v>0</v>
      </c>
      <c r="BL643" s="16" t="s">
        <v>243</v>
      </c>
      <c r="BM643" s="238" t="s">
        <v>1236</v>
      </c>
    </row>
    <row r="644" s="13" customFormat="1">
      <c r="A644" s="13"/>
      <c r="B644" s="240"/>
      <c r="C644" s="241"/>
      <c r="D644" s="242" t="s">
        <v>164</v>
      </c>
      <c r="E644" s="243" t="s">
        <v>1</v>
      </c>
      <c r="F644" s="244" t="s">
        <v>1083</v>
      </c>
      <c r="G644" s="241"/>
      <c r="H644" s="245">
        <v>131.56999999999999</v>
      </c>
      <c r="I644" s="246"/>
      <c r="J644" s="241"/>
      <c r="K644" s="241"/>
      <c r="L644" s="247"/>
      <c r="M644" s="248"/>
      <c r="N644" s="249"/>
      <c r="O644" s="249"/>
      <c r="P644" s="249"/>
      <c r="Q644" s="249"/>
      <c r="R644" s="249"/>
      <c r="S644" s="249"/>
      <c r="T644" s="250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51" t="s">
        <v>164</v>
      </c>
      <c r="AU644" s="251" t="s">
        <v>85</v>
      </c>
      <c r="AV644" s="13" t="s">
        <v>85</v>
      </c>
      <c r="AW644" s="13" t="s">
        <v>31</v>
      </c>
      <c r="AX644" s="13" t="s">
        <v>77</v>
      </c>
      <c r="AY644" s="251" t="s">
        <v>156</v>
      </c>
    </row>
    <row r="645" s="2" customFormat="1" ht="16.5" customHeight="1">
      <c r="A645" s="37"/>
      <c r="B645" s="38"/>
      <c r="C645" s="252" t="s">
        <v>1237</v>
      </c>
      <c r="D645" s="252" t="s">
        <v>263</v>
      </c>
      <c r="E645" s="253" t="s">
        <v>1238</v>
      </c>
      <c r="F645" s="254" t="s">
        <v>1239</v>
      </c>
      <c r="G645" s="255" t="s">
        <v>169</v>
      </c>
      <c r="H645" s="256">
        <v>16.577000000000002</v>
      </c>
      <c r="I645" s="257"/>
      <c r="J645" s="258">
        <f>ROUND(I645*H645,2)</f>
        <v>0</v>
      </c>
      <c r="K645" s="259"/>
      <c r="L645" s="260"/>
      <c r="M645" s="261" t="s">
        <v>1</v>
      </c>
      <c r="N645" s="262" t="s">
        <v>42</v>
      </c>
      <c r="O645" s="90"/>
      <c r="P645" s="236">
        <f>O645*H645</f>
        <v>0</v>
      </c>
      <c r="Q645" s="236">
        <v>0.025000000000000001</v>
      </c>
      <c r="R645" s="236">
        <f>Q645*H645</f>
        <v>0.41442500000000004</v>
      </c>
      <c r="S645" s="236">
        <v>0</v>
      </c>
      <c r="T645" s="237">
        <f>S645*H645</f>
        <v>0</v>
      </c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R645" s="238" t="s">
        <v>330</v>
      </c>
      <c r="AT645" s="238" t="s">
        <v>263</v>
      </c>
      <c r="AU645" s="238" t="s">
        <v>85</v>
      </c>
      <c r="AY645" s="16" t="s">
        <v>156</v>
      </c>
      <c r="BE645" s="239">
        <f>IF(N645="základní",J645,0)</f>
        <v>0</v>
      </c>
      <c r="BF645" s="239">
        <f>IF(N645="snížená",J645,0)</f>
        <v>0</v>
      </c>
      <c r="BG645" s="239">
        <f>IF(N645="zákl. přenesená",J645,0)</f>
        <v>0</v>
      </c>
      <c r="BH645" s="239">
        <f>IF(N645="sníž. přenesená",J645,0)</f>
        <v>0</v>
      </c>
      <c r="BI645" s="239">
        <f>IF(N645="nulová",J645,0)</f>
        <v>0</v>
      </c>
      <c r="BJ645" s="16" t="s">
        <v>33</v>
      </c>
      <c r="BK645" s="239">
        <f>ROUND(I645*H645,2)</f>
        <v>0</v>
      </c>
      <c r="BL645" s="16" t="s">
        <v>243</v>
      </c>
      <c r="BM645" s="238" t="s">
        <v>1240</v>
      </c>
    </row>
    <row r="646" s="13" customFormat="1">
      <c r="A646" s="13"/>
      <c r="B646" s="240"/>
      <c r="C646" s="241"/>
      <c r="D646" s="242" t="s">
        <v>164</v>
      </c>
      <c r="E646" s="243" t="s">
        <v>1</v>
      </c>
      <c r="F646" s="244" t="s">
        <v>1241</v>
      </c>
      <c r="G646" s="241"/>
      <c r="H646" s="245">
        <v>15.788</v>
      </c>
      <c r="I646" s="246"/>
      <c r="J646" s="241"/>
      <c r="K646" s="241"/>
      <c r="L646" s="247"/>
      <c r="M646" s="248"/>
      <c r="N646" s="249"/>
      <c r="O646" s="249"/>
      <c r="P646" s="249"/>
      <c r="Q646" s="249"/>
      <c r="R646" s="249"/>
      <c r="S646" s="249"/>
      <c r="T646" s="250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51" t="s">
        <v>164</v>
      </c>
      <c r="AU646" s="251" t="s">
        <v>85</v>
      </c>
      <c r="AV646" s="13" t="s">
        <v>85</v>
      </c>
      <c r="AW646" s="13" t="s">
        <v>31</v>
      </c>
      <c r="AX646" s="13" t="s">
        <v>33</v>
      </c>
      <c r="AY646" s="251" t="s">
        <v>156</v>
      </c>
    </row>
    <row r="647" s="13" customFormat="1">
      <c r="A647" s="13"/>
      <c r="B647" s="240"/>
      <c r="C647" s="241"/>
      <c r="D647" s="242" t="s">
        <v>164</v>
      </c>
      <c r="E647" s="241"/>
      <c r="F647" s="244" t="s">
        <v>1242</v>
      </c>
      <c r="G647" s="241"/>
      <c r="H647" s="245">
        <v>16.577000000000002</v>
      </c>
      <c r="I647" s="246"/>
      <c r="J647" s="241"/>
      <c r="K647" s="241"/>
      <c r="L647" s="247"/>
      <c r="M647" s="248"/>
      <c r="N647" s="249"/>
      <c r="O647" s="249"/>
      <c r="P647" s="249"/>
      <c r="Q647" s="249"/>
      <c r="R647" s="249"/>
      <c r="S647" s="249"/>
      <c r="T647" s="250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51" t="s">
        <v>164</v>
      </c>
      <c r="AU647" s="251" t="s">
        <v>85</v>
      </c>
      <c r="AV647" s="13" t="s">
        <v>85</v>
      </c>
      <c r="AW647" s="13" t="s">
        <v>4</v>
      </c>
      <c r="AX647" s="13" t="s">
        <v>33</v>
      </c>
      <c r="AY647" s="251" t="s">
        <v>156</v>
      </c>
    </row>
    <row r="648" s="2" customFormat="1" ht="24.15" customHeight="1">
      <c r="A648" s="37"/>
      <c r="B648" s="38"/>
      <c r="C648" s="226" t="s">
        <v>1243</v>
      </c>
      <c r="D648" s="226" t="s">
        <v>158</v>
      </c>
      <c r="E648" s="227" t="s">
        <v>1244</v>
      </c>
      <c r="F648" s="228" t="s">
        <v>1245</v>
      </c>
      <c r="G648" s="229" t="s">
        <v>234</v>
      </c>
      <c r="H648" s="230">
        <v>0.58799999999999997</v>
      </c>
      <c r="I648" s="231"/>
      <c r="J648" s="232">
        <f>ROUND(I648*H648,2)</f>
        <v>0</v>
      </c>
      <c r="K648" s="233"/>
      <c r="L648" s="43"/>
      <c r="M648" s="234" t="s">
        <v>1</v>
      </c>
      <c r="N648" s="235" t="s">
        <v>42</v>
      </c>
      <c r="O648" s="90"/>
      <c r="P648" s="236">
        <f>O648*H648</f>
        <v>0</v>
      </c>
      <c r="Q648" s="236">
        <v>0</v>
      </c>
      <c r="R648" s="236">
        <f>Q648*H648</f>
        <v>0</v>
      </c>
      <c r="S648" s="236">
        <v>0</v>
      </c>
      <c r="T648" s="237">
        <f>S648*H648</f>
        <v>0</v>
      </c>
      <c r="U648" s="37"/>
      <c r="V648" s="37"/>
      <c r="W648" s="37"/>
      <c r="X648" s="37"/>
      <c r="Y648" s="37"/>
      <c r="Z648" s="37"/>
      <c r="AA648" s="37"/>
      <c r="AB648" s="37"/>
      <c r="AC648" s="37"/>
      <c r="AD648" s="37"/>
      <c r="AE648" s="37"/>
      <c r="AR648" s="238" t="s">
        <v>243</v>
      </c>
      <c r="AT648" s="238" t="s">
        <v>158</v>
      </c>
      <c r="AU648" s="238" t="s">
        <v>85</v>
      </c>
      <c r="AY648" s="16" t="s">
        <v>156</v>
      </c>
      <c r="BE648" s="239">
        <f>IF(N648="základní",J648,0)</f>
        <v>0</v>
      </c>
      <c r="BF648" s="239">
        <f>IF(N648="snížená",J648,0)</f>
        <v>0</v>
      </c>
      <c r="BG648" s="239">
        <f>IF(N648="zákl. přenesená",J648,0)</f>
        <v>0</v>
      </c>
      <c r="BH648" s="239">
        <f>IF(N648="sníž. přenesená",J648,0)</f>
        <v>0</v>
      </c>
      <c r="BI648" s="239">
        <f>IF(N648="nulová",J648,0)</f>
        <v>0</v>
      </c>
      <c r="BJ648" s="16" t="s">
        <v>33</v>
      </c>
      <c r="BK648" s="239">
        <f>ROUND(I648*H648,2)</f>
        <v>0</v>
      </c>
      <c r="BL648" s="16" t="s">
        <v>243</v>
      </c>
      <c r="BM648" s="238" t="s">
        <v>1246</v>
      </c>
    </row>
    <row r="649" s="12" customFormat="1" ht="22.8" customHeight="1">
      <c r="A649" s="12"/>
      <c r="B649" s="210"/>
      <c r="C649" s="211"/>
      <c r="D649" s="212" t="s">
        <v>76</v>
      </c>
      <c r="E649" s="224" t="s">
        <v>1247</v>
      </c>
      <c r="F649" s="224" t="s">
        <v>1248</v>
      </c>
      <c r="G649" s="211"/>
      <c r="H649" s="211"/>
      <c r="I649" s="214"/>
      <c r="J649" s="225">
        <f>BK649</f>
        <v>0</v>
      </c>
      <c r="K649" s="211"/>
      <c r="L649" s="216"/>
      <c r="M649" s="217"/>
      <c r="N649" s="218"/>
      <c r="O649" s="218"/>
      <c r="P649" s="219">
        <f>SUM(P650:P651)</f>
        <v>0</v>
      </c>
      <c r="Q649" s="218"/>
      <c r="R649" s="219">
        <f>SUM(R650:R651)</f>
        <v>0.016200000000000003</v>
      </c>
      <c r="S649" s="218"/>
      <c r="T649" s="220">
        <f>SUM(T650:T651)</f>
        <v>0</v>
      </c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R649" s="221" t="s">
        <v>85</v>
      </c>
      <c r="AT649" s="222" t="s">
        <v>76</v>
      </c>
      <c r="AU649" s="222" t="s">
        <v>33</v>
      </c>
      <c r="AY649" s="221" t="s">
        <v>156</v>
      </c>
      <c r="BK649" s="223">
        <f>SUM(BK650:BK651)</f>
        <v>0</v>
      </c>
    </row>
    <row r="650" s="2" customFormat="1" ht="16.5" customHeight="1">
      <c r="A650" s="37"/>
      <c r="B650" s="38"/>
      <c r="C650" s="226" t="s">
        <v>1249</v>
      </c>
      <c r="D650" s="226" t="s">
        <v>158</v>
      </c>
      <c r="E650" s="227" t="s">
        <v>1250</v>
      </c>
      <c r="F650" s="228" t="s">
        <v>1251</v>
      </c>
      <c r="G650" s="229" t="s">
        <v>276</v>
      </c>
      <c r="H650" s="230">
        <v>10.800000000000001</v>
      </c>
      <c r="I650" s="231"/>
      <c r="J650" s="232">
        <f>ROUND(I650*H650,2)</f>
        <v>0</v>
      </c>
      <c r="K650" s="233"/>
      <c r="L650" s="43"/>
      <c r="M650" s="234" t="s">
        <v>1</v>
      </c>
      <c r="N650" s="235" t="s">
        <v>42</v>
      </c>
      <c r="O650" s="90"/>
      <c r="P650" s="236">
        <f>O650*H650</f>
        <v>0</v>
      </c>
      <c r="Q650" s="236">
        <v>0.0015</v>
      </c>
      <c r="R650" s="236">
        <f>Q650*H650</f>
        <v>0.016200000000000003</v>
      </c>
      <c r="S650" s="236">
        <v>0</v>
      </c>
      <c r="T650" s="237">
        <f>S650*H650</f>
        <v>0</v>
      </c>
      <c r="U650" s="37"/>
      <c r="V650" s="37"/>
      <c r="W650" s="37"/>
      <c r="X650" s="37"/>
      <c r="Y650" s="37"/>
      <c r="Z650" s="37"/>
      <c r="AA650" s="37"/>
      <c r="AB650" s="37"/>
      <c r="AC650" s="37"/>
      <c r="AD650" s="37"/>
      <c r="AE650" s="37"/>
      <c r="AR650" s="238" t="s">
        <v>243</v>
      </c>
      <c r="AT650" s="238" t="s">
        <v>158</v>
      </c>
      <c r="AU650" s="238" t="s">
        <v>85</v>
      </c>
      <c r="AY650" s="16" t="s">
        <v>156</v>
      </c>
      <c r="BE650" s="239">
        <f>IF(N650="základní",J650,0)</f>
        <v>0</v>
      </c>
      <c r="BF650" s="239">
        <f>IF(N650="snížená",J650,0)</f>
        <v>0</v>
      </c>
      <c r="BG650" s="239">
        <f>IF(N650="zákl. přenesená",J650,0)</f>
        <v>0</v>
      </c>
      <c r="BH650" s="239">
        <f>IF(N650="sníž. přenesená",J650,0)</f>
        <v>0</v>
      </c>
      <c r="BI650" s="239">
        <f>IF(N650="nulová",J650,0)</f>
        <v>0</v>
      </c>
      <c r="BJ650" s="16" t="s">
        <v>33</v>
      </c>
      <c r="BK650" s="239">
        <f>ROUND(I650*H650,2)</f>
        <v>0</v>
      </c>
      <c r="BL650" s="16" t="s">
        <v>243</v>
      </c>
      <c r="BM650" s="238" t="s">
        <v>1252</v>
      </c>
    </row>
    <row r="651" s="13" customFormat="1">
      <c r="A651" s="13"/>
      <c r="B651" s="240"/>
      <c r="C651" s="241"/>
      <c r="D651" s="242" t="s">
        <v>164</v>
      </c>
      <c r="E651" s="243" t="s">
        <v>1</v>
      </c>
      <c r="F651" s="244" t="s">
        <v>1253</v>
      </c>
      <c r="G651" s="241"/>
      <c r="H651" s="245">
        <v>10.800000000000001</v>
      </c>
      <c r="I651" s="246"/>
      <c r="J651" s="241"/>
      <c r="K651" s="241"/>
      <c r="L651" s="247"/>
      <c r="M651" s="248"/>
      <c r="N651" s="249"/>
      <c r="O651" s="249"/>
      <c r="P651" s="249"/>
      <c r="Q651" s="249"/>
      <c r="R651" s="249"/>
      <c r="S651" s="249"/>
      <c r="T651" s="250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51" t="s">
        <v>164</v>
      </c>
      <c r="AU651" s="251" t="s">
        <v>85</v>
      </c>
      <c r="AV651" s="13" t="s">
        <v>85</v>
      </c>
      <c r="AW651" s="13" t="s">
        <v>31</v>
      </c>
      <c r="AX651" s="13" t="s">
        <v>77</v>
      </c>
      <c r="AY651" s="251" t="s">
        <v>156</v>
      </c>
    </row>
    <row r="652" s="12" customFormat="1" ht="22.8" customHeight="1">
      <c r="A652" s="12"/>
      <c r="B652" s="210"/>
      <c r="C652" s="211"/>
      <c r="D652" s="212" t="s">
        <v>76</v>
      </c>
      <c r="E652" s="224" t="s">
        <v>1254</v>
      </c>
      <c r="F652" s="224" t="s">
        <v>1255</v>
      </c>
      <c r="G652" s="211"/>
      <c r="H652" s="211"/>
      <c r="I652" s="214"/>
      <c r="J652" s="225">
        <f>BK652</f>
        <v>0</v>
      </c>
      <c r="K652" s="211"/>
      <c r="L652" s="216"/>
      <c r="M652" s="217"/>
      <c r="N652" s="218"/>
      <c r="O652" s="218"/>
      <c r="P652" s="219">
        <f>SUM(P653:P658)</f>
        <v>0</v>
      </c>
      <c r="Q652" s="218"/>
      <c r="R652" s="219">
        <f>SUM(R653:R658)</f>
        <v>0.25355499999999997</v>
      </c>
      <c r="S652" s="218"/>
      <c r="T652" s="220">
        <f>SUM(T653:T658)</f>
        <v>0.0025000000000000001</v>
      </c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R652" s="221" t="s">
        <v>85</v>
      </c>
      <c r="AT652" s="222" t="s">
        <v>76</v>
      </c>
      <c r="AU652" s="222" t="s">
        <v>33</v>
      </c>
      <c r="AY652" s="221" t="s">
        <v>156</v>
      </c>
      <c r="BK652" s="223">
        <f>SUM(BK653:BK658)</f>
        <v>0</v>
      </c>
    </row>
    <row r="653" s="2" customFormat="1" ht="24.15" customHeight="1">
      <c r="A653" s="37"/>
      <c r="B653" s="38"/>
      <c r="C653" s="226" t="s">
        <v>1256</v>
      </c>
      <c r="D653" s="226" t="s">
        <v>158</v>
      </c>
      <c r="E653" s="227" t="s">
        <v>1257</v>
      </c>
      <c r="F653" s="228" t="s">
        <v>1258</v>
      </c>
      <c r="G653" s="229" t="s">
        <v>348</v>
      </c>
      <c r="H653" s="230">
        <v>1</v>
      </c>
      <c r="I653" s="231"/>
      <c r="J653" s="232">
        <f>ROUND(I653*H653,2)</f>
        <v>0</v>
      </c>
      <c r="K653" s="233"/>
      <c r="L653" s="43"/>
      <c r="M653" s="234" t="s">
        <v>1</v>
      </c>
      <c r="N653" s="235" t="s">
        <v>42</v>
      </c>
      <c r="O653" s="90"/>
      <c r="P653" s="236">
        <f>O653*H653</f>
        <v>0</v>
      </c>
      <c r="Q653" s="236">
        <v>0</v>
      </c>
      <c r="R653" s="236">
        <f>Q653*H653</f>
        <v>0</v>
      </c>
      <c r="S653" s="236">
        <v>0</v>
      </c>
      <c r="T653" s="237">
        <f>S653*H653</f>
        <v>0</v>
      </c>
      <c r="U653" s="37"/>
      <c r="V653" s="37"/>
      <c r="W653" s="37"/>
      <c r="X653" s="37"/>
      <c r="Y653" s="37"/>
      <c r="Z653" s="37"/>
      <c r="AA653" s="37"/>
      <c r="AB653" s="37"/>
      <c r="AC653" s="37"/>
      <c r="AD653" s="37"/>
      <c r="AE653" s="37"/>
      <c r="AR653" s="238" t="s">
        <v>243</v>
      </c>
      <c r="AT653" s="238" t="s">
        <v>158</v>
      </c>
      <c r="AU653" s="238" t="s">
        <v>85</v>
      </c>
      <c r="AY653" s="16" t="s">
        <v>156</v>
      </c>
      <c r="BE653" s="239">
        <f>IF(N653="základní",J653,0)</f>
        <v>0</v>
      </c>
      <c r="BF653" s="239">
        <f>IF(N653="snížená",J653,0)</f>
        <v>0</v>
      </c>
      <c r="BG653" s="239">
        <f>IF(N653="zákl. přenesená",J653,0)</f>
        <v>0</v>
      </c>
      <c r="BH653" s="239">
        <f>IF(N653="sníž. přenesená",J653,0)</f>
        <v>0</v>
      </c>
      <c r="BI653" s="239">
        <f>IF(N653="nulová",J653,0)</f>
        <v>0</v>
      </c>
      <c r="BJ653" s="16" t="s">
        <v>33</v>
      </c>
      <c r="BK653" s="239">
        <f>ROUND(I653*H653,2)</f>
        <v>0</v>
      </c>
      <c r="BL653" s="16" t="s">
        <v>243</v>
      </c>
      <c r="BM653" s="238" t="s">
        <v>1259</v>
      </c>
    </row>
    <row r="654" s="13" customFormat="1">
      <c r="A654" s="13"/>
      <c r="B654" s="240"/>
      <c r="C654" s="241"/>
      <c r="D654" s="242" t="s">
        <v>164</v>
      </c>
      <c r="E654" s="243" t="s">
        <v>1</v>
      </c>
      <c r="F654" s="244" t="s">
        <v>1260</v>
      </c>
      <c r="G654" s="241"/>
      <c r="H654" s="245">
        <v>1</v>
      </c>
      <c r="I654" s="246"/>
      <c r="J654" s="241"/>
      <c r="K654" s="241"/>
      <c r="L654" s="247"/>
      <c r="M654" s="248"/>
      <c r="N654" s="249"/>
      <c r="O654" s="249"/>
      <c r="P654" s="249"/>
      <c r="Q654" s="249"/>
      <c r="R654" s="249"/>
      <c r="S654" s="249"/>
      <c r="T654" s="250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51" t="s">
        <v>164</v>
      </c>
      <c r="AU654" s="251" t="s">
        <v>85</v>
      </c>
      <c r="AV654" s="13" t="s">
        <v>85</v>
      </c>
      <c r="AW654" s="13" t="s">
        <v>31</v>
      </c>
      <c r="AX654" s="13" t="s">
        <v>77</v>
      </c>
      <c r="AY654" s="251" t="s">
        <v>156</v>
      </c>
    </row>
    <row r="655" s="2" customFormat="1" ht="33" customHeight="1">
      <c r="A655" s="37"/>
      <c r="B655" s="38"/>
      <c r="C655" s="226" t="s">
        <v>1261</v>
      </c>
      <c r="D655" s="226" t="s">
        <v>158</v>
      </c>
      <c r="E655" s="227" t="s">
        <v>1262</v>
      </c>
      <c r="F655" s="228" t="s">
        <v>1263</v>
      </c>
      <c r="G655" s="229" t="s">
        <v>348</v>
      </c>
      <c r="H655" s="230">
        <v>1</v>
      </c>
      <c r="I655" s="231"/>
      <c r="J655" s="232">
        <f>ROUND(I655*H655,2)</f>
        <v>0</v>
      </c>
      <c r="K655" s="233"/>
      <c r="L655" s="43"/>
      <c r="M655" s="234" t="s">
        <v>1</v>
      </c>
      <c r="N655" s="235" t="s">
        <v>42</v>
      </c>
      <c r="O655" s="90"/>
      <c r="P655" s="236">
        <f>O655*H655</f>
        <v>0</v>
      </c>
      <c r="Q655" s="236">
        <v>0</v>
      </c>
      <c r="R655" s="236">
        <f>Q655*H655</f>
        <v>0</v>
      </c>
      <c r="S655" s="236">
        <v>0.0025000000000000001</v>
      </c>
      <c r="T655" s="237">
        <f>S655*H655</f>
        <v>0.0025000000000000001</v>
      </c>
      <c r="U655" s="37"/>
      <c r="V655" s="37"/>
      <c r="W655" s="37"/>
      <c r="X655" s="37"/>
      <c r="Y655" s="37"/>
      <c r="Z655" s="37"/>
      <c r="AA655" s="37"/>
      <c r="AB655" s="37"/>
      <c r="AC655" s="37"/>
      <c r="AD655" s="37"/>
      <c r="AE655" s="37"/>
      <c r="AR655" s="238" t="s">
        <v>243</v>
      </c>
      <c r="AT655" s="238" t="s">
        <v>158</v>
      </c>
      <c r="AU655" s="238" t="s">
        <v>85</v>
      </c>
      <c r="AY655" s="16" t="s">
        <v>156</v>
      </c>
      <c r="BE655" s="239">
        <f>IF(N655="základní",J655,0)</f>
        <v>0</v>
      </c>
      <c r="BF655" s="239">
        <f>IF(N655="snížená",J655,0)</f>
        <v>0</v>
      </c>
      <c r="BG655" s="239">
        <f>IF(N655="zákl. přenesená",J655,0)</f>
        <v>0</v>
      </c>
      <c r="BH655" s="239">
        <f>IF(N655="sníž. přenesená",J655,0)</f>
        <v>0</v>
      </c>
      <c r="BI655" s="239">
        <f>IF(N655="nulová",J655,0)</f>
        <v>0</v>
      </c>
      <c r="BJ655" s="16" t="s">
        <v>33</v>
      </c>
      <c r="BK655" s="239">
        <f>ROUND(I655*H655,2)</f>
        <v>0</v>
      </c>
      <c r="BL655" s="16" t="s">
        <v>243</v>
      </c>
      <c r="BM655" s="238" t="s">
        <v>1264</v>
      </c>
    </row>
    <row r="656" s="2" customFormat="1" ht="33" customHeight="1">
      <c r="A656" s="37"/>
      <c r="B656" s="38"/>
      <c r="C656" s="226" t="s">
        <v>1265</v>
      </c>
      <c r="D656" s="226" t="s">
        <v>158</v>
      </c>
      <c r="E656" s="227" t="s">
        <v>1266</v>
      </c>
      <c r="F656" s="228" t="s">
        <v>1267</v>
      </c>
      <c r="G656" s="229" t="s">
        <v>276</v>
      </c>
      <c r="H656" s="230">
        <v>9.5</v>
      </c>
      <c r="I656" s="231"/>
      <c r="J656" s="232">
        <f>ROUND(I656*H656,2)</f>
        <v>0</v>
      </c>
      <c r="K656" s="233"/>
      <c r="L656" s="43"/>
      <c r="M656" s="234" t="s">
        <v>1</v>
      </c>
      <c r="N656" s="235" t="s">
        <v>42</v>
      </c>
      <c r="O656" s="90"/>
      <c r="P656" s="236">
        <f>O656*H656</f>
        <v>0</v>
      </c>
      <c r="Q656" s="236">
        <v>0.026689999999999998</v>
      </c>
      <c r="R656" s="236">
        <f>Q656*H656</f>
        <v>0.25355499999999997</v>
      </c>
      <c r="S656" s="236">
        <v>0</v>
      </c>
      <c r="T656" s="237">
        <f>S656*H656</f>
        <v>0</v>
      </c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R656" s="238" t="s">
        <v>243</v>
      </c>
      <c r="AT656" s="238" t="s">
        <v>158</v>
      </c>
      <c r="AU656" s="238" t="s">
        <v>85</v>
      </c>
      <c r="AY656" s="16" t="s">
        <v>156</v>
      </c>
      <c r="BE656" s="239">
        <f>IF(N656="základní",J656,0)</f>
        <v>0</v>
      </c>
      <c r="BF656" s="239">
        <f>IF(N656="snížená",J656,0)</f>
        <v>0</v>
      </c>
      <c r="BG656" s="239">
        <f>IF(N656="zákl. přenesená",J656,0)</f>
        <v>0</v>
      </c>
      <c r="BH656" s="239">
        <f>IF(N656="sníž. přenesená",J656,0)</f>
        <v>0</v>
      </c>
      <c r="BI656" s="239">
        <f>IF(N656="nulová",J656,0)</f>
        <v>0</v>
      </c>
      <c r="BJ656" s="16" t="s">
        <v>33</v>
      </c>
      <c r="BK656" s="239">
        <f>ROUND(I656*H656,2)</f>
        <v>0</v>
      </c>
      <c r="BL656" s="16" t="s">
        <v>243</v>
      </c>
      <c r="BM656" s="238" t="s">
        <v>1268</v>
      </c>
    </row>
    <row r="657" s="13" customFormat="1">
      <c r="A657" s="13"/>
      <c r="B657" s="240"/>
      <c r="C657" s="241"/>
      <c r="D657" s="242" t="s">
        <v>164</v>
      </c>
      <c r="E657" s="243" t="s">
        <v>1</v>
      </c>
      <c r="F657" s="244" t="s">
        <v>1269</v>
      </c>
      <c r="G657" s="241"/>
      <c r="H657" s="245">
        <v>9.5</v>
      </c>
      <c r="I657" s="246"/>
      <c r="J657" s="241"/>
      <c r="K657" s="241"/>
      <c r="L657" s="247"/>
      <c r="M657" s="248"/>
      <c r="N657" s="249"/>
      <c r="O657" s="249"/>
      <c r="P657" s="249"/>
      <c r="Q657" s="249"/>
      <c r="R657" s="249"/>
      <c r="S657" s="249"/>
      <c r="T657" s="250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51" t="s">
        <v>164</v>
      </c>
      <c r="AU657" s="251" t="s">
        <v>85</v>
      </c>
      <c r="AV657" s="13" t="s">
        <v>85</v>
      </c>
      <c r="AW657" s="13" t="s">
        <v>31</v>
      </c>
      <c r="AX657" s="13" t="s">
        <v>77</v>
      </c>
      <c r="AY657" s="251" t="s">
        <v>156</v>
      </c>
    </row>
    <row r="658" s="2" customFormat="1" ht="24.15" customHeight="1">
      <c r="A658" s="37"/>
      <c r="B658" s="38"/>
      <c r="C658" s="226" t="s">
        <v>1270</v>
      </c>
      <c r="D658" s="226" t="s">
        <v>158</v>
      </c>
      <c r="E658" s="227" t="s">
        <v>1271</v>
      </c>
      <c r="F658" s="228" t="s">
        <v>1272</v>
      </c>
      <c r="G658" s="229" t="s">
        <v>234</v>
      </c>
      <c r="H658" s="230">
        <v>0.254</v>
      </c>
      <c r="I658" s="231"/>
      <c r="J658" s="232">
        <f>ROUND(I658*H658,2)</f>
        <v>0</v>
      </c>
      <c r="K658" s="233"/>
      <c r="L658" s="43"/>
      <c r="M658" s="234" t="s">
        <v>1</v>
      </c>
      <c r="N658" s="235" t="s">
        <v>42</v>
      </c>
      <c r="O658" s="90"/>
      <c r="P658" s="236">
        <f>O658*H658</f>
        <v>0</v>
      </c>
      <c r="Q658" s="236">
        <v>0</v>
      </c>
      <c r="R658" s="236">
        <f>Q658*H658</f>
        <v>0</v>
      </c>
      <c r="S658" s="236">
        <v>0</v>
      </c>
      <c r="T658" s="237">
        <f>S658*H658</f>
        <v>0</v>
      </c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R658" s="238" t="s">
        <v>243</v>
      </c>
      <c r="AT658" s="238" t="s">
        <v>158</v>
      </c>
      <c r="AU658" s="238" t="s">
        <v>85</v>
      </c>
      <c r="AY658" s="16" t="s">
        <v>156</v>
      </c>
      <c r="BE658" s="239">
        <f>IF(N658="základní",J658,0)</f>
        <v>0</v>
      </c>
      <c r="BF658" s="239">
        <f>IF(N658="snížená",J658,0)</f>
        <v>0</v>
      </c>
      <c r="BG658" s="239">
        <f>IF(N658="zákl. přenesená",J658,0)</f>
        <v>0</v>
      </c>
      <c r="BH658" s="239">
        <f>IF(N658="sníž. přenesená",J658,0)</f>
        <v>0</v>
      </c>
      <c r="BI658" s="239">
        <f>IF(N658="nulová",J658,0)</f>
        <v>0</v>
      </c>
      <c r="BJ658" s="16" t="s">
        <v>33</v>
      </c>
      <c r="BK658" s="239">
        <f>ROUND(I658*H658,2)</f>
        <v>0</v>
      </c>
      <c r="BL658" s="16" t="s">
        <v>243</v>
      </c>
      <c r="BM658" s="238" t="s">
        <v>1273</v>
      </c>
    </row>
    <row r="659" s="12" customFormat="1" ht="22.8" customHeight="1">
      <c r="A659" s="12"/>
      <c r="B659" s="210"/>
      <c r="C659" s="211"/>
      <c r="D659" s="212" t="s">
        <v>76</v>
      </c>
      <c r="E659" s="224" t="s">
        <v>1274</v>
      </c>
      <c r="F659" s="224" t="s">
        <v>1275</v>
      </c>
      <c r="G659" s="211"/>
      <c r="H659" s="211"/>
      <c r="I659" s="214"/>
      <c r="J659" s="225">
        <f>BK659</f>
        <v>0</v>
      </c>
      <c r="K659" s="211"/>
      <c r="L659" s="216"/>
      <c r="M659" s="217"/>
      <c r="N659" s="218"/>
      <c r="O659" s="218"/>
      <c r="P659" s="219">
        <f>SUM(P660:P667)</f>
        <v>0</v>
      </c>
      <c r="Q659" s="218"/>
      <c r="R659" s="219">
        <f>SUM(R660:R667)</f>
        <v>0.46931015999999998</v>
      </c>
      <c r="S659" s="218"/>
      <c r="T659" s="220">
        <f>SUM(T660:T667)</f>
        <v>0</v>
      </c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R659" s="221" t="s">
        <v>85</v>
      </c>
      <c r="AT659" s="222" t="s">
        <v>76</v>
      </c>
      <c r="AU659" s="222" t="s">
        <v>33</v>
      </c>
      <c r="AY659" s="221" t="s">
        <v>156</v>
      </c>
      <c r="BK659" s="223">
        <f>SUM(BK660:BK667)</f>
        <v>0</v>
      </c>
    </row>
    <row r="660" s="2" customFormat="1" ht="24.15" customHeight="1">
      <c r="A660" s="37"/>
      <c r="B660" s="38"/>
      <c r="C660" s="226" t="s">
        <v>1276</v>
      </c>
      <c r="D660" s="226" t="s">
        <v>158</v>
      </c>
      <c r="E660" s="227" t="s">
        <v>1277</v>
      </c>
      <c r="F660" s="228" t="s">
        <v>1278</v>
      </c>
      <c r="G660" s="229" t="s">
        <v>161</v>
      </c>
      <c r="H660" s="230">
        <v>7.0510000000000002</v>
      </c>
      <c r="I660" s="231"/>
      <c r="J660" s="232">
        <f>ROUND(I660*H660,2)</f>
        <v>0</v>
      </c>
      <c r="K660" s="233"/>
      <c r="L660" s="43"/>
      <c r="M660" s="234" t="s">
        <v>1</v>
      </c>
      <c r="N660" s="235" t="s">
        <v>42</v>
      </c>
      <c r="O660" s="90"/>
      <c r="P660" s="236">
        <f>O660*H660</f>
        <v>0</v>
      </c>
      <c r="Q660" s="236">
        <v>0.016219999999999998</v>
      </c>
      <c r="R660" s="236">
        <f>Q660*H660</f>
        <v>0.11436721999999999</v>
      </c>
      <c r="S660" s="236">
        <v>0</v>
      </c>
      <c r="T660" s="237">
        <f>S660*H660</f>
        <v>0</v>
      </c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R660" s="238" t="s">
        <v>243</v>
      </c>
      <c r="AT660" s="238" t="s">
        <v>158</v>
      </c>
      <c r="AU660" s="238" t="s">
        <v>85</v>
      </c>
      <c r="AY660" s="16" t="s">
        <v>156</v>
      </c>
      <c r="BE660" s="239">
        <f>IF(N660="základní",J660,0)</f>
        <v>0</v>
      </c>
      <c r="BF660" s="239">
        <f>IF(N660="snížená",J660,0)</f>
        <v>0</v>
      </c>
      <c r="BG660" s="239">
        <f>IF(N660="zákl. přenesená",J660,0)</f>
        <v>0</v>
      </c>
      <c r="BH660" s="239">
        <f>IF(N660="sníž. přenesená",J660,0)</f>
        <v>0</v>
      </c>
      <c r="BI660" s="239">
        <f>IF(N660="nulová",J660,0)</f>
        <v>0</v>
      </c>
      <c r="BJ660" s="16" t="s">
        <v>33</v>
      </c>
      <c r="BK660" s="239">
        <f>ROUND(I660*H660,2)</f>
        <v>0</v>
      </c>
      <c r="BL660" s="16" t="s">
        <v>243</v>
      </c>
      <c r="BM660" s="238" t="s">
        <v>1279</v>
      </c>
    </row>
    <row r="661" s="13" customFormat="1">
      <c r="A661" s="13"/>
      <c r="B661" s="240"/>
      <c r="C661" s="241"/>
      <c r="D661" s="242" t="s">
        <v>164</v>
      </c>
      <c r="E661" s="243" t="s">
        <v>1</v>
      </c>
      <c r="F661" s="244" t="s">
        <v>1280</v>
      </c>
      <c r="G661" s="241"/>
      <c r="H661" s="245">
        <v>7.0510000000000002</v>
      </c>
      <c r="I661" s="246"/>
      <c r="J661" s="241"/>
      <c r="K661" s="241"/>
      <c r="L661" s="247"/>
      <c r="M661" s="248"/>
      <c r="N661" s="249"/>
      <c r="O661" s="249"/>
      <c r="P661" s="249"/>
      <c r="Q661" s="249"/>
      <c r="R661" s="249"/>
      <c r="S661" s="249"/>
      <c r="T661" s="250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51" t="s">
        <v>164</v>
      </c>
      <c r="AU661" s="251" t="s">
        <v>85</v>
      </c>
      <c r="AV661" s="13" t="s">
        <v>85</v>
      </c>
      <c r="AW661" s="13" t="s">
        <v>31</v>
      </c>
      <c r="AX661" s="13" t="s">
        <v>77</v>
      </c>
      <c r="AY661" s="251" t="s">
        <v>156</v>
      </c>
    </row>
    <row r="662" s="2" customFormat="1" ht="24.15" customHeight="1">
      <c r="A662" s="37"/>
      <c r="B662" s="38"/>
      <c r="C662" s="226" t="s">
        <v>1281</v>
      </c>
      <c r="D662" s="226" t="s">
        <v>158</v>
      </c>
      <c r="E662" s="227" t="s">
        <v>1282</v>
      </c>
      <c r="F662" s="228" t="s">
        <v>1283</v>
      </c>
      <c r="G662" s="229" t="s">
        <v>161</v>
      </c>
      <c r="H662" s="230">
        <v>18.138999999999999</v>
      </c>
      <c r="I662" s="231"/>
      <c r="J662" s="232">
        <f>ROUND(I662*H662,2)</f>
        <v>0</v>
      </c>
      <c r="K662" s="233"/>
      <c r="L662" s="43"/>
      <c r="M662" s="234" t="s">
        <v>1</v>
      </c>
      <c r="N662" s="235" t="s">
        <v>42</v>
      </c>
      <c r="O662" s="90"/>
      <c r="P662" s="236">
        <f>O662*H662</f>
        <v>0</v>
      </c>
      <c r="Q662" s="236">
        <v>0.01882</v>
      </c>
      <c r="R662" s="236">
        <f>Q662*H662</f>
        <v>0.34137597999999997</v>
      </c>
      <c r="S662" s="236">
        <v>0</v>
      </c>
      <c r="T662" s="237">
        <f>S662*H662</f>
        <v>0</v>
      </c>
      <c r="U662" s="37"/>
      <c r="V662" s="37"/>
      <c r="W662" s="37"/>
      <c r="X662" s="37"/>
      <c r="Y662" s="37"/>
      <c r="Z662" s="37"/>
      <c r="AA662" s="37"/>
      <c r="AB662" s="37"/>
      <c r="AC662" s="37"/>
      <c r="AD662" s="37"/>
      <c r="AE662" s="37"/>
      <c r="AR662" s="238" t="s">
        <v>243</v>
      </c>
      <c r="AT662" s="238" t="s">
        <v>158</v>
      </c>
      <c r="AU662" s="238" t="s">
        <v>85</v>
      </c>
      <c r="AY662" s="16" t="s">
        <v>156</v>
      </c>
      <c r="BE662" s="239">
        <f>IF(N662="základní",J662,0)</f>
        <v>0</v>
      </c>
      <c r="BF662" s="239">
        <f>IF(N662="snížená",J662,0)</f>
        <v>0</v>
      </c>
      <c r="BG662" s="239">
        <f>IF(N662="zákl. přenesená",J662,0)</f>
        <v>0</v>
      </c>
      <c r="BH662" s="239">
        <f>IF(N662="sníž. přenesená",J662,0)</f>
        <v>0</v>
      </c>
      <c r="BI662" s="239">
        <f>IF(N662="nulová",J662,0)</f>
        <v>0</v>
      </c>
      <c r="BJ662" s="16" t="s">
        <v>33</v>
      </c>
      <c r="BK662" s="239">
        <f>ROUND(I662*H662,2)</f>
        <v>0</v>
      </c>
      <c r="BL662" s="16" t="s">
        <v>243</v>
      </c>
      <c r="BM662" s="238" t="s">
        <v>1284</v>
      </c>
    </row>
    <row r="663" s="13" customFormat="1">
      <c r="A663" s="13"/>
      <c r="B663" s="240"/>
      <c r="C663" s="241"/>
      <c r="D663" s="242" t="s">
        <v>164</v>
      </c>
      <c r="E663" s="243" t="s">
        <v>1</v>
      </c>
      <c r="F663" s="244" t="s">
        <v>1285</v>
      </c>
      <c r="G663" s="241"/>
      <c r="H663" s="245">
        <v>7.2359999999999998</v>
      </c>
      <c r="I663" s="246"/>
      <c r="J663" s="241"/>
      <c r="K663" s="241"/>
      <c r="L663" s="247"/>
      <c r="M663" s="248"/>
      <c r="N663" s="249"/>
      <c r="O663" s="249"/>
      <c r="P663" s="249"/>
      <c r="Q663" s="249"/>
      <c r="R663" s="249"/>
      <c r="S663" s="249"/>
      <c r="T663" s="250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51" t="s">
        <v>164</v>
      </c>
      <c r="AU663" s="251" t="s">
        <v>85</v>
      </c>
      <c r="AV663" s="13" t="s">
        <v>85</v>
      </c>
      <c r="AW663" s="13" t="s">
        <v>31</v>
      </c>
      <c r="AX663" s="13" t="s">
        <v>77</v>
      </c>
      <c r="AY663" s="251" t="s">
        <v>156</v>
      </c>
    </row>
    <row r="664" s="13" customFormat="1">
      <c r="A664" s="13"/>
      <c r="B664" s="240"/>
      <c r="C664" s="241"/>
      <c r="D664" s="242" t="s">
        <v>164</v>
      </c>
      <c r="E664" s="243" t="s">
        <v>1</v>
      </c>
      <c r="F664" s="244" t="s">
        <v>1286</v>
      </c>
      <c r="G664" s="241"/>
      <c r="H664" s="245">
        <v>10.903000000000001</v>
      </c>
      <c r="I664" s="246"/>
      <c r="J664" s="241"/>
      <c r="K664" s="241"/>
      <c r="L664" s="247"/>
      <c r="M664" s="248"/>
      <c r="N664" s="249"/>
      <c r="O664" s="249"/>
      <c r="P664" s="249"/>
      <c r="Q664" s="249"/>
      <c r="R664" s="249"/>
      <c r="S664" s="249"/>
      <c r="T664" s="250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51" t="s">
        <v>164</v>
      </c>
      <c r="AU664" s="251" t="s">
        <v>85</v>
      </c>
      <c r="AV664" s="13" t="s">
        <v>85</v>
      </c>
      <c r="AW664" s="13" t="s">
        <v>31</v>
      </c>
      <c r="AX664" s="13" t="s">
        <v>77</v>
      </c>
      <c r="AY664" s="251" t="s">
        <v>156</v>
      </c>
    </row>
    <row r="665" s="2" customFormat="1" ht="24.15" customHeight="1">
      <c r="A665" s="37"/>
      <c r="B665" s="38"/>
      <c r="C665" s="226" t="s">
        <v>1287</v>
      </c>
      <c r="D665" s="226" t="s">
        <v>158</v>
      </c>
      <c r="E665" s="227" t="s">
        <v>1288</v>
      </c>
      <c r="F665" s="228" t="s">
        <v>1289</v>
      </c>
      <c r="G665" s="229" t="s">
        <v>169</v>
      </c>
      <c r="H665" s="230">
        <v>0.59399999999999997</v>
      </c>
      <c r="I665" s="231"/>
      <c r="J665" s="232">
        <f>ROUND(I665*H665,2)</f>
        <v>0</v>
      </c>
      <c r="K665" s="233"/>
      <c r="L665" s="43"/>
      <c r="M665" s="234" t="s">
        <v>1</v>
      </c>
      <c r="N665" s="235" t="s">
        <v>42</v>
      </c>
      <c r="O665" s="90"/>
      <c r="P665" s="236">
        <f>O665*H665</f>
        <v>0</v>
      </c>
      <c r="Q665" s="236">
        <v>0.022839999999999999</v>
      </c>
      <c r="R665" s="236">
        <f>Q665*H665</f>
        <v>0.013566959999999999</v>
      </c>
      <c r="S665" s="236">
        <v>0</v>
      </c>
      <c r="T665" s="237">
        <f>S665*H665</f>
        <v>0</v>
      </c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  <c r="AR665" s="238" t="s">
        <v>243</v>
      </c>
      <c r="AT665" s="238" t="s">
        <v>158</v>
      </c>
      <c r="AU665" s="238" t="s">
        <v>85</v>
      </c>
      <c r="AY665" s="16" t="s">
        <v>156</v>
      </c>
      <c r="BE665" s="239">
        <f>IF(N665="základní",J665,0)</f>
        <v>0</v>
      </c>
      <c r="BF665" s="239">
        <f>IF(N665="snížená",J665,0)</f>
        <v>0</v>
      </c>
      <c r="BG665" s="239">
        <f>IF(N665="zákl. přenesená",J665,0)</f>
        <v>0</v>
      </c>
      <c r="BH665" s="239">
        <f>IF(N665="sníž. přenesená",J665,0)</f>
        <v>0</v>
      </c>
      <c r="BI665" s="239">
        <f>IF(N665="nulová",J665,0)</f>
        <v>0</v>
      </c>
      <c r="BJ665" s="16" t="s">
        <v>33</v>
      </c>
      <c r="BK665" s="239">
        <f>ROUND(I665*H665,2)</f>
        <v>0</v>
      </c>
      <c r="BL665" s="16" t="s">
        <v>243</v>
      </c>
      <c r="BM665" s="238" t="s">
        <v>1290</v>
      </c>
    </row>
    <row r="666" s="13" customFormat="1">
      <c r="A666" s="13"/>
      <c r="B666" s="240"/>
      <c r="C666" s="241"/>
      <c r="D666" s="242" t="s">
        <v>164</v>
      </c>
      <c r="E666" s="243" t="s">
        <v>1</v>
      </c>
      <c r="F666" s="244" t="s">
        <v>1291</v>
      </c>
      <c r="G666" s="241"/>
      <c r="H666" s="245">
        <v>0.59399999999999997</v>
      </c>
      <c r="I666" s="246"/>
      <c r="J666" s="241"/>
      <c r="K666" s="241"/>
      <c r="L666" s="247"/>
      <c r="M666" s="248"/>
      <c r="N666" s="249"/>
      <c r="O666" s="249"/>
      <c r="P666" s="249"/>
      <c r="Q666" s="249"/>
      <c r="R666" s="249"/>
      <c r="S666" s="249"/>
      <c r="T666" s="250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51" t="s">
        <v>164</v>
      </c>
      <c r="AU666" s="251" t="s">
        <v>85</v>
      </c>
      <c r="AV666" s="13" t="s">
        <v>85</v>
      </c>
      <c r="AW666" s="13" t="s">
        <v>31</v>
      </c>
      <c r="AX666" s="13" t="s">
        <v>77</v>
      </c>
      <c r="AY666" s="251" t="s">
        <v>156</v>
      </c>
    </row>
    <row r="667" s="2" customFormat="1" ht="24.15" customHeight="1">
      <c r="A667" s="37"/>
      <c r="B667" s="38"/>
      <c r="C667" s="226" t="s">
        <v>1292</v>
      </c>
      <c r="D667" s="226" t="s">
        <v>158</v>
      </c>
      <c r="E667" s="227" t="s">
        <v>1293</v>
      </c>
      <c r="F667" s="228" t="s">
        <v>1294</v>
      </c>
      <c r="G667" s="229" t="s">
        <v>234</v>
      </c>
      <c r="H667" s="230">
        <v>0.46899999999999997</v>
      </c>
      <c r="I667" s="231"/>
      <c r="J667" s="232">
        <f>ROUND(I667*H667,2)</f>
        <v>0</v>
      </c>
      <c r="K667" s="233"/>
      <c r="L667" s="43"/>
      <c r="M667" s="234" t="s">
        <v>1</v>
      </c>
      <c r="N667" s="235" t="s">
        <v>42</v>
      </c>
      <c r="O667" s="90"/>
      <c r="P667" s="236">
        <f>O667*H667</f>
        <v>0</v>
      </c>
      <c r="Q667" s="236">
        <v>0</v>
      </c>
      <c r="R667" s="236">
        <f>Q667*H667</f>
        <v>0</v>
      </c>
      <c r="S667" s="236">
        <v>0</v>
      </c>
      <c r="T667" s="237">
        <f>S667*H667</f>
        <v>0</v>
      </c>
      <c r="U667" s="37"/>
      <c r="V667" s="37"/>
      <c r="W667" s="37"/>
      <c r="X667" s="37"/>
      <c r="Y667" s="37"/>
      <c r="Z667" s="37"/>
      <c r="AA667" s="37"/>
      <c r="AB667" s="37"/>
      <c r="AC667" s="37"/>
      <c r="AD667" s="37"/>
      <c r="AE667" s="37"/>
      <c r="AR667" s="238" t="s">
        <v>243</v>
      </c>
      <c r="AT667" s="238" t="s">
        <v>158</v>
      </c>
      <c r="AU667" s="238" t="s">
        <v>85</v>
      </c>
      <c r="AY667" s="16" t="s">
        <v>156</v>
      </c>
      <c r="BE667" s="239">
        <f>IF(N667="základní",J667,0)</f>
        <v>0</v>
      </c>
      <c r="BF667" s="239">
        <f>IF(N667="snížená",J667,0)</f>
        <v>0</v>
      </c>
      <c r="BG667" s="239">
        <f>IF(N667="zákl. přenesená",J667,0)</f>
        <v>0</v>
      </c>
      <c r="BH667" s="239">
        <f>IF(N667="sníž. přenesená",J667,0)</f>
        <v>0</v>
      </c>
      <c r="BI667" s="239">
        <f>IF(N667="nulová",J667,0)</f>
        <v>0</v>
      </c>
      <c r="BJ667" s="16" t="s">
        <v>33</v>
      </c>
      <c r="BK667" s="239">
        <f>ROUND(I667*H667,2)</f>
        <v>0</v>
      </c>
      <c r="BL667" s="16" t="s">
        <v>243</v>
      </c>
      <c r="BM667" s="238" t="s">
        <v>1295</v>
      </c>
    </row>
    <row r="668" s="12" customFormat="1" ht="22.8" customHeight="1">
      <c r="A668" s="12"/>
      <c r="B668" s="210"/>
      <c r="C668" s="211"/>
      <c r="D668" s="212" t="s">
        <v>76</v>
      </c>
      <c r="E668" s="224" t="s">
        <v>1296</v>
      </c>
      <c r="F668" s="224" t="s">
        <v>1297</v>
      </c>
      <c r="G668" s="211"/>
      <c r="H668" s="211"/>
      <c r="I668" s="214"/>
      <c r="J668" s="225">
        <f>BK668</f>
        <v>0</v>
      </c>
      <c r="K668" s="211"/>
      <c r="L668" s="216"/>
      <c r="M668" s="217"/>
      <c r="N668" s="218"/>
      <c r="O668" s="218"/>
      <c r="P668" s="219">
        <f>SUM(P669:P678)</f>
        <v>0</v>
      </c>
      <c r="Q668" s="218"/>
      <c r="R668" s="219">
        <f>SUM(R669:R678)</f>
        <v>0.85133382999999996</v>
      </c>
      <c r="S668" s="218"/>
      <c r="T668" s="220">
        <f>SUM(T669:T678)</f>
        <v>0</v>
      </c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R668" s="221" t="s">
        <v>85</v>
      </c>
      <c r="AT668" s="222" t="s">
        <v>76</v>
      </c>
      <c r="AU668" s="222" t="s">
        <v>33</v>
      </c>
      <c r="AY668" s="221" t="s">
        <v>156</v>
      </c>
      <c r="BK668" s="223">
        <f>SUM(BK669:BK678)</f>
        <v>0</v>
      </c>
    </row>
    <row r="669" s="2" customFormat="1" ht="21.75" customHeight="1">
      <c r="A669" s="37"/>
      <c r="B669" s="38"/>
      <c r="C669" s="226" t="s">
        <v>1298</v>
      </c>
      <c r="D669" s="226" t="s">
        <v>158</v>
      </c>
      <c r="E669" s="227" t="s">
        <v>1299</v>
      </c>
      <c r="F669" s="228" t="s">
        <v>1300</v>
      </c>
      <c r="G669" s="229" t="s">
        <v>161</v>
      </c>
      <c r="H669" s="230">
        <v>12.737</v>
      </c>
      <c r="I669" s="231"/>
      <c r="J669" s="232">
        <f>ROUND(I669*H669,2)</f>
        <v>0</v>
      </c>
      <c r="K669" s="233"/>
      <c r="L669" s="43"/>
      <c r="M669" s="234" t="s">
        <v>1</v>
      </c>
      <c r="N669" s="235" t="s">
        <v>42</v>
      </c>
      <c r="O669" s="90"/>
      <c r="P669" s="236">
        <f>O669*H669</f>
        <v>0</v>
      </c>
      <c r="Q669" s="236">
        <v>0.013939999999999999</v>
      </c>
      <c r="R669" s="236">
        <f>Q669*H669</f>
        <v>0.17755377999999999</v>
      </c>
      <c r="S669" s="236">
        <v>0</v>
      </c>
      <c r="T669" s="237">
        <f>S669*H669</f>
        <v>0</v>
      </c>
      <c r="U669" s="37"/>
      <c r="V669" s="37"/>
      <c r="W669" s="37"/>
      <c r="X669" s="37"/>
      <c r="Y669" s="37"/>
      <c r="Z669" s="37"/>
      <c r="AA669" s="37"/>
      <c r="AB669" s="37"/>
      <c r="AC669" s="37"/>
      <c r="AD669" s="37"/>
      <c r="AE669" s="37"/>
      <c r="AR669" s="238" t="s">
        <v>243</v>
      </c>
      <c r="AT669" s="238" t="s">
        <v>158</v>
      </c>
      <c r="AU669" s="238" t="s">
        <v>85</v>
      </c>
      <c r="AY669" s="16" t="s">
        <v>156</v>
      </c>
      <c r="BE669" s="239">
        <f>IF(N669="základní",J669,0)</f>
        <v>0</v>
      </c>
      <c r="BF669" s="239">
        <f>IF(N669="snížená",J669,0)</f>
        <v>0</v>
      </c>
      <c r="BG669" s="239">
        <f>IF(N669="zákl. přenesená",J669,0)</f>
        <v>0</v>
      </c>
      <c r="BH669" s="239">
        <f>IF(N669="sníž. přenesená",J669,0)</f>
        <v>0</v>
      </c>
      <c r="BI669" s="239">
        <f>IF(N669="nulová",J669,0)</f>
        <v>0</v>
      </c>
      <c r="BJ669" s="16" t="s">
        <v>33</v>
      </c>
      <c r="BK669" s="239">
        <f>ROUND(I669*H669,2)</f>
        <v>0</v>
      </c>
      <c r="BL669" s="16" t="s">
        <v>243</v>
      </c>
      <c r="BM669" s="238" t="s">
        <v>1301</v>
      </c>
    </row>
    <row r="670" s="13" customFormat="1">
      <c r="A670" s="13"/>
      <c r="B670" s="240"/>
      <c r="C670" s="241"/>
      <c r="D670" s="242" t="s">
        <v>164</v>
      </c>
      <c r="E670" s="243" t="s">
        <v>1</v>
      </c>
      <c r="F670" s="244" t="s">
        <v>1302</v>
      </c>
      <c r="G670" s="241"/>
      <c r="H670" s="245">
        <v>12.737</v>
      </c>
      <c r="I670" s="246"/>
      <c r="J670" s="241"/>
      <c r="K670" s="241"/>
      <c r="L670" s="247"/>
      <c r="M670" s="248"/>
      <c r="N670" s="249"/>
      <c r="O670" s="249"/>
      <c r="P670" s="249"/>
      <c r="Q670" s="249"/>
      <c r="R670" s="249"/>
      <c r="S670" s="249"/>
      <c r="T670" s="250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51" t="s">
        <v>164</v>
      </c>
      <c r="AU670" s="251" t="s">
        <v>85</v>
      </c>
      <c r="AV670" s="13" t="s">
        <v>85</v>
      </c>
      <c r="AW670" s="13" t="s">
        <v>31</v>
      </c>
      <c r="AX670" s="13" t="s">
        <v>77</v>
      </c>
      <c r="AY670" s="251" t="s">
        <v>156</v>
      </c>
    </row>
    <row r="671" s="2" customFormat="1" ht="37.8" customHeight="1">
      <c r="A671" s="37"/>
      <c r="B671" s="38"/>
      <c r="C671" s="226" t="s">
        <v>1303</v>
      </c>
      <c r="D671" s="226" t="s">
        <v>158</v>
      </c>
      <c r="E671" s="227" t="s">
        <v>1304</v>
      </c>
      <c r="F671" s="228" t="s">
        <v>1305</v>
      </c>
      <c r="G671" s="229" t="s">
        <v>276</v>
      </c>
      <c r="H671" s="230">
        <v>3.75</v>
      </c>
      <c r="I671" s="231"/>
      <c r="J671" s="232">
        <f>ROUND(I671*H671,2)</f>
        <v>0</v>
      </c>
      <c r="K671" s="233"/>
      <c r="L671" s="43"/>
      <c r="M671" s="234" t="s">
        <v>1</v>
      </c>
      <c r="N671" s="235" t="s">
        <v>42</v>
      </c>
      <c r="O671" s="90"/>
      <c r="P671" s="236">
        <f>O671*H671</f>
        <v>0</v>
      </c>
      <c r="Q671" s="236">
        <v>0.056759999999999998</v>
      </c>
      <c r="R671" s="236">
        <f>Q671*H671</f>
        <v>0.21284999999999998</v>
      </c>
      <c r="S671" s="236">
        <v>0</v>
      </c>
      <c r="T671" s="237">
        <f>S671*H671</f>
        <v>0</v>
      </c>
      <c r="U671" s="37"/>
      <c r="V671" s="37"/>
      <c r="W671" s="37"/>
      <c r="X671" s="37"/>
      <c r="Y671" s="37"/>
      <c r="Z671" s="37"/>
      <c r="AA671" s="37"/>
      <c r="AB671" s="37"/>
      <c r="AC671" s="37"/>
      <c r="AD671" s="37"/>
      <c r="AE671" s="37"/>
      <c r="AR671" s="238" t="s">
        <v>243</v>
      </c>
      <c r="AT671" s="238" t="s">
        <v>158</v>
      </c>
      <c r="AU671" s="238" t="s">
        <v>85</v>
      </c>
      <c r="AY671" s="16" t="s">
        <v>156</v>
      </c>
      <c r="BE671" s="239">
        <f>IF(N671="základní",J671,0)</f>
        <v>0</v>
      </c>
      <c r="BF671" s="239">
        <f>IF(N671="snížená",J671,0)</f>
        <v>0</v>
      </c>
      <c r="BG671" s="239">
        <f>IF(N671="zákl. přenesená",J671,0)</f>
        <v>0</v>
      </c>
      <c r="BH671" s="239">
        <f>IF(N671="sníž. přenesená",J671,0)</f>
        <v>0</v>
      </c>
      <c r="BI671" s="239">
        <f>IF(N671="nulová",J671,0)</f>
        <v>0</v>
      </c>
      <c r="BJ671" s="16" t="s">
        <v>33</v>
      </c>
      <c r="BK671" s="239">
        <f>ROUND(I671*H671,2)</f>
        <v>0</v>
      </c>
      <c r="BL671" s="16" t="s">
        <v>243</v>
      </c>
      <c r="BM671" s="238" t="s">
        <v>1306</v>
      </c>
    </row>
    <row r="672" s="13" customFormat="1">
      <c r="A672" s="13"/>
      <c r="B672" s="240"/>
      <c r="C672" s="241"/>
      <c r="D672" s="242" t="s">
        <v>164</v>
      </c>
      <c r="E672" s="243" t="s">
        <v>1</v>
      </c>
      <c r="F672" s="244" t="s">
        <v>1307</v>
      </c>
      <c r="G672" s="241"/>
      <c r="H672" s="245">
        <v>3.75</v>
      </c>
      <c r="I672" s="246"/>
      <c r="J672" s="241"/>
      <c r="K672" s="241"/>
      <c r="L672" s="247"/>
      <c r="M672" s="248"/>
      <c r="N672" s="249"/>
      <c r="O672" s="249"/>
      <c r="P672" s="249"/>
      <c r="Q672" s="249"/>
      <c r="R672" s="249"/>
      <c r="S672" s="249"/>
      <c r="T672" s="250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51" t="s">
        <v>164</v>
      </c>
      <c r="AU672" s="251" t="s">
        <v>85</v>
      </c>
      <c r="AV672" s="13" t="s">
        <v>85</v>
      </c>
      <c r="AW672" s="13" t="s">
        <v>31</v>
      </c>
      <c r="AX672" s="13" t="s">
        <v>77</v>
      </c>
      <c r="AY672" s="251" t="s">
        <v>156</v>
      </c>
    </row>
    <row r="673" s="2" customFormat="1" ht="33" customHeight="1">
      <c r="A673" s="37"/>
      <c r="B673" s="38"/>
      <c r="C673" s="226" t="s">
        <v>1308</v>
      </c>
      <c r="D673" s="226" t="s">
        <v>158</v>
      </c>
      <c r="E673" s="227" t="s">
        <v>1309</v>
      </c>
      <c r="F673" s="228" t="s">
        <v>1310</v>
      </c>
      <c r="G673" s="229" t="s">
        <v>161</v>
      </c>
      <c r="H673" s="230">
        <v>38.125</v>
      </c>
      <c r="I673" s="231"/>
      <c r="J673" s="232">
        <f>ROUND(I673*H673,2)</f>
        <v>0</v>
      </c>
      <c r="K673" s="233"/>
      <c r="L673" s="43"/>
      <c r="M673" s="234" t="s">
        <v>1</v>
      </c>
      <c r="N673" s="235" t="s">
        <v>42</v>
      </c>
      <c r="O673" s="90"/>
      <c r="P673" s="236">
        <f>O673*H673</f>
        <v>0</v>
      </c>
      <c r="Q673" s="236">
        <v>0.0070499999999999998</v>
      </c>
      <c r="R673" s="236">
        <f>Q673*H673</f>
        <v>0.26878124999999997</v>
      </c>
      <c r="S673" s="236">
        <v>0</v>
      </c>
      <c r="T673" s="237">
        <f>S673*H673</f>
        <v>0</v>
      </c>
      <c r="U673" s="37"/>
      <c r="V673" s="37"/>
      <c r="W673" s="37"/>
      <c r="X673" s="37"/>
      <c r="Y673" s="37"/>
      <c r="Z673" s="37"/>
      <c r="AA673" s="37"/>
      <c r="AB673" s="37"/>
      <c r="AC673" s="37"/>
      <c r="AD673" s="37"/>
      <c r="AE673" s="37"/>
      <c r="AR673" s="238" t="s">
        <v>243</v>
      </c>
      <c r="AT673" s="238" t="s">
        <v>158</v>
      </c>
      <c r="AU673" s="238" t="s">
        <v>85</v>
      </c>
      <c r="AY673" s="16" t="s">
        <v>156</v>
      </c>
      <c r="BE673" s="239">
        <f>IF(N673="základní",J673,0)</f>
        <v>0</v>
      </c>
      <c r="BF673" s="239">
        <f>IF(N673="snížená",J673,0)</f>
        <v>0</v>
      </c>
      <c r="BG673" s="239">
        <f>IF(N673="zákl. přenesená",J673,0)</f>
        <v>0</v>
      </c>
      <c r="BH673" s="239">
        <f>IF(N673="sníž. přenesená",J673,0)</f>
        <v>0</v>
      </c>
      <c r="BI673" s="239">
        <f>IF(N673="nulová",J673,0)</f>
        <v>0</v>
      </c>
      <c r="BJ673" s="16" t="s">
        <v>33</v>
      </c>
      <c r="BK673" s="239">
        <f>ROUND(I673*H673,2)</f>
        <v>0</v>
      </c>
      <c r="BL673" s="16" t="s">
        <v>243</v>
      </c>
      <c r="BM673" s="238" t="s">
        <v>1311</v>
      </c>
    </row>
    <row r="674" s="13" customFormat="1">
      <c r="A674" s="13"/>
      <c r="B674" s="240"/>
      <c r="C674" s="241"/>
      <c r="D674" s="242" t="s">
        <v>164</v>
      </c>
      <c r="E674" s="243" t="s">
        <v>1</v>
      </c>
      <c r="F674" s="244" t="s">
        <v>1312</v>
      </c>
      <c r="G674" s="241"/>
      <c r="H674" s="245">
        <v>38.125</v>
      </c>
      <c r="I674" s="246"/>
      <c r="J674" s="241"/>
      <c r="K674" s="241"/>
      <c r="L674" s="247"/>
      <c r="M674" s="248"/>
      <c r="N674" s="249"/>
      <c r="O674" s="249"/>
      <c r="P674" s="249"/>
      <c r="Q674" s="249"/>
      <c r="R674" s="249"/>
      <c r="S674" s="249"/>
      <c r="T674" s="250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51" t="s">
        <v>164</v>
      </c>
      <c r="AU674" s="251" t="s">
        <v>85</v>
      </c>
      <c r="AV674" s="13" t="s">
        <v>85</v>
      </c>
      <c r="AW674" s="13" t="s">
        <v>31</v>
      </c>
      <c r="AX674" s="13" t="s">
        <v>77</v>
      </c>
      <c r="AY674" s="251" t="s">
        <v>156</v>
      </c>
    </row>
    <row r="675" s="2" customFormat="1" ht="24.15" customHeight="1">
      <c r="A675" s="37"/>
      <c r="B675" s="38"/>
      <c r="C675" s="252" t="s">
        <v>1313</v>
      </c>
      <c r="D675" s="252" t="s">
        <v>263</v>
      </c>
      <c r="E675" s="253" t="s">
        <v>1314</v>
      </c>
      <c r="F675" s="254" t="s">
        <v>1315</v>
      </c>
      <c r="G675" s="255" t="s">
        <v>161</v>
      </c>
      <c r="H675" s="256">
        <v>40.030999999999999</v>
      </c>
      <c r="I675" s="257"/>
      <c r="J675" s="258">
        <f>ROUND(I675*H675,2)</f>
        <v>0</v>
      </c>
      <c r="K675" s="259"/>
      <c r="L675" s="260"/>
      <c r="M675" s="261" t="s">
        <v>1</v>
      </c>
      <c r="N675" s="262" t="s">
        <v>42</v>
      </c>
      <c r="O675" s="90"/>
      <c r="P675" s="236">
        <f>O675*H675</f>
        <v>0</v>
      </c>
      <c r="Q675" s="236">
        <v>0.0047999999999999996</v>
      </c>
      <c r="R675" s="236">
        <f>Q675*H675</f>
        <v>0.19214879999999998</v>
      </c>
      <c r="S675" s="236">
        <v>0</v>
      </c>
      <c r="T675" s="237">
        <f>S675*H675</f>
        <v>0</v>
      </c>
      <c r="U675" s="37"/>
      <c r="V675" s="37"/>
      <c r="W675" s="37"/>
      <c r="X675" s="37"/>
      <c r="Y675" s="37"/>
      <c r="Z675" s="37"/>
      <c r="AA675" s="37"/>
      <c r="AB675" s="37"/>
      <c r="AC675" s="37"/>
      <c r="AD675" s="37"/>
      <c r="AE675" s="37"/>
      <c r="AR675" s="238" t="s">
        <v>330</v>
      </c>
      <c r="AT675" s="238" t="s">
        <v>263</v>
      </c>
      <c r="AU675" s="238" t="s">
        <v>85</v>
      </c>
      <c r="AY675" s="16" t="s">
        <v>156</v>
      </c>
      <c r="BE675" s="239">
        <f>IF(N675="základní",J675,0)</f>
        <v>0</v>
      </c>
      <c r="BF675" s="239">
        <f>IF(N675="snížená",J675,0)</f>
        <v>0</v>
      </c>
      <c r="BG675" s="239">
        <f>IF(N675="zákl. přenesená",J675,0)</f>
        <v>0</v>
      </c>
      <c r="BH675" s="239">
        <f>IF(N675="sníž. přenesená",J675,0)</f>
        <v>0</v>
      </c>
      <c r="BI675" s="239">
        <f>IF(N675="nulová",J675,0)</f>
        <v>0</v>
      </c>
      <c r="BJ675" s="16" t="s">
        <v>33</v>
      </c>
      <c r="BK675" s="239">
        <f>ROUND(I675*H675,2)</f>
        <v>0</v>
      </c>
      <c r="BL675" s="16" t="s">
        <v>243</v>
      </c>
      <c r="BM675" s="238" t="s">
        <v>1316</v>
      </c>
    </row>
    <row r="676" s="13" customFormat="1">
      <c r="A676" s="13"/>
      <c r="B676" s="240"/>
      <c r="C676" s="241"/>
      <c r="D676" s="242" t="s">
        <v>164</v>
      </c>
      <c r="E676" s="243" t="s">
        <v>1</v>
      </c>
      <c r="F676" s="244" t="s">
        <v>1317</v>
      </c>
      <c r="G676" s="241"/>
      <c r="H676" s="245">
        <v>38.125</v>
      </c>
      <c r="I676" s="246"/>
      <c r="J676" s="241"/>
      <c r="K676" s="241"/>
      <c r="L676" s="247"/>
      <c r="M676" s="248"/>
      <c r="N676" s="249"/>
      <c r="O676" s="249"/>
      <c r="P676" s="249"/>
      <c r="Q676" s="249"/>
      <c r="R676" s="249"/>
      <c r="S676" s="249"/>
      <c r="T676" s="250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51" t="s">
        <v>164</v>
      </c>
      <c r="AU676" s="251" t="s">
        <v>85</v>
      </c>
      <c r="AV676" s="13" t="s">
        <v>85</v>
      </c>
      <c r="AW676" s="13" t="s">
        <v>31</v>
      </c>
      <c r="AX676" s="13" t="s">
        <v>33</v>
      </c>
      <c r="AY676" s="251" t="s">
        <v>156</v>
      </c>
    </row>
    <row r="677" s="13" customFormat="1">
      <c r="A677" s="13"/>
      <c r="B677" s="240"/>
      <c r="C677" s="241"/>
      <c r="D677" s="242" t="s">
        <v>164</v>
      </c>
      <c r="E677" s="241"/>
      <c r="F677" s="244" t="s">
        <v>1318</v>
      </c>
      <c r="G677" s="241"/>
      <c r="H677" s="245">
        <v>40.030999999999999</v>
      </c>
      <c r="I677" s="246"/>
      <c r="J677" s="241"/>
      <c r="K677" s="241"/>
      <c r="L677" s="247"/>
      <c r="M677" s="248"/>
      <c r="N677" s="249"/>
      <c r="O677" s="249"/>
      <c r="P677" s="249"/>
      <c r="Q677" s="249"/>
      <c r="R677" s="249"/>
      <c r="S677" s="249"/>
      <c r="T677" s="250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51" t="s">
        <v>164</v>
      </c>
      <c r="AU677" s="251" t="s">
        <v>85</v>
      </c>
      <c r="AV677" s="13" t="s">
        <v>85</v>
      </c>
      <c r="AW677" s="13" t="s">
        <v>4</v>
      </c>
      <c r="AX677" s="13" t="s">
        <v>33</v>
      </c>
      <c r="AY677" s="251" t="s">
        <v>156</v>
      </c>
    </row>
    <row r="678" s="2" customFormat="1" ht="24.15" customHeight="1">
      <c r="A678" s="37"/>
      <c r="B678" s="38"/>
      <c r="C678" s="226" t="s">
        <v>1319</v>
      </c>
      <c r="D678" s="226" t="s">
        <v>158</v>
      </c>
      <c r="E678" s="227" t="s">
        <v>1320</v>
      </c>
      <c r="F678" s="228" t="s">
        <v>1321</v>
      </c>
      <c r="G678" s="229" t="s">
        <v>234</v>
      </c>
      <c r="H678" s="230">
        <v>0.85099999999999998</v>
      </c>
      <c r="I678" s="231"/>
      <c r="J678" s="232">
        <f>ROUND(I678*H678,2)</f>
        <v>0</v>
      </c>
      <c r="K678" s="233"/>
      <c r="L678" s="43"/>
      <c r="M678" s="234" t="s">
        <v>1</v>
      </c>
      <c r="N678" s="235" t="s">
        <v>42</v>
      </c>
      <c r="O678" s="90"/>
      <c r="P678" s="236">
        <f>O678*H678</f>
        <v>0</v>
      </c>
      <c r="Q678" s="236">
        <v>0</v>
      </c>
      <c r="R678" s="236">
        <f>Q678*H678</f>
        <v>0</v>
      </c>
      <c r="S678" s="236">
        <v>0</v>
      </c>
      <c r="T678" s="237">
        <f>S678*H678</f>
        <v>0</v>
      </c>
      <c r="U678" s="37"/>
      <c r="V678" s="37"/>
      <c r="W678" s="37"/>
      <c r="X678" s="37"/>
      <c r="Y678" s="37"/>
      <c r="Z678" s="37"/>
      <c r="AA678" s="37"/>
      <c r="AB678" s="37"/>
      <c r="AC678" s="37"/>
      <c r="AD678" s="37"/>
      <c r="AE678" s="37"/>
      <c r="AR678" s="238" t="s">
        <v>243</v>
      </c>
      <c r="AT678" s="238" t="s">
        <v>158</v>
      </c>
      <c r="AU678" s="238" t="s">
        <v>85</v>
      </c>
      <c r="AY678" s="16" t="s">
        <v>156</v>
      </c>
      <c r="BE678" s="239">
        <f>IF(N678="základní",J678,0)</f>
        <v>0</v>
      </c>
      <c r="BF678" s="239">
        <f>IF(N678="snížená",J678,0)</f>
        <v>0</v>
      </c>
      <c r="BG678" s="239">
        <f>IF(N678="zákl. přenesená",J678,0)</f>
        <v>0</v>
      </c>
      <c r="BH678" s="239">
        <f>IF(N678="sníž. přenesená",J678,0)</f>
        <v>0</v>
      </c>
      <c r="BI678" s="239">
        <f>IF(N678="nulová",J678,0)</f>
        <v>0</v>
      </c>
      <c r="BJ678" s="16" t="s">
        <v>33</v>
      </c>
      <c r="BK678" s="239">
        <f>ROUND(I678*H678,2)</f>
        <v>0</v>
      </c>
      <c r="BL678" s="16" t="s">
        <v>243</v>
      </c>
      <c r="BM678" s="238" t="s">
        <v>1322</v>
      </c>
    </row>
    <row r="679" s="12" customFormat="1" ht="22.8" customHeight="1">
      <c r="A679" s="12"/>
      <c r="B679" s="210"/>
      <c r="C679" s="211"/>
      <c r="D679" s="212" t="s">
        <v>76</v>
      </c>
      <c r="E679" s="224" t="s">
        <v>1323</v>
      </c>
      <c r="F679" s="224" t="s">
        <v>1324</v>
      </c>
      <c r="G679" s="211"/>
      <c r="H679" s="211"/>
      <c r="I679" s="214"/>
      <c r="J679" s="225">
        <f>BK679</f>
        <v>0</v>
      </c>
      <c r="K679" s="211"/>
      <c r="L679" s="216"/>
      <c r="M679" s="217"/>
      <c r="N679" s="218"/>
      <c r="O679" s="218"/>
      <c r="P679" s="219">
        <f>SUM(P680:P692)</f>
        <v>0</v>
      </c>
      <c r="Q679" s="218"/>
      <c r="R679" s="219">
        <f>SUM(R680:R692)</f>
        <v>0.24702380000000002</v>
      </c>
      <c r="S679" s="218"/>
      <c r="T679" s="220">
        <f>SUM(T680:T692)</f>
        <v>0.013025999999999999</v>
      </c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R679" s="221" t="s">
        <v>85</v>
      </c>
      <c r="AT679" s="222" t="s">
        <v>76</v>
      </c>
      <c r="AU679" s="222" t="s">
        <v>33</v>
      </c>
      <c r="AY679" s="221" t="s">
        <v>156</v>
      </c>
      <c r="BK679" s="223">
        <f>SUM(BK680:BK692)</f>
        <v>0</v>
      </c>
    </row>
    <row r="680" s="2" customFormat="1" ht="16.5" customHeight="1">
      <c r="A680" s="37"/>
      <c r="B680" s="38"/>
      <c r="C680" s="226" t="s">
        <v>1325</v>
      </c>
      <c r="D680" s="226" t="s">
        <v>158</v>
      </c>
      <c r="E680" s="227" t="s">
        <v>1326</v>
      </c>
      <c r="F680" s="228" t="s">
        <v>1327</v>
      </c>
      <c r="G680" s="229" t="s">
        <v>276</v>
      </c>
      <c r="H680" s="230">
        <v>7.7999999999999998</v>
      </c>
      <c r="I680" s="231"/>
      <c r="J680" s="232">
        <f>ROUND(I680*H680,2)</f>
        <v>0</v>
      </c>
      <c r="K680" s="233"/>
      <c r="L680" s="43"/>
      <c r="M680" s="234" t="s">
        <v>1</v>
      </c>
      <c r="N680" s="235" t="s">
        <v>42</v>
      </c>
      <c r="O680" s="90"/>
      <c r="P680" s="236">
        <f>O680*H680</f>
        <v>0</v>
      </c>
      <c r="Q680" s="236">
        <v>0</v>
      </c>
      <c r="R680" s="236">
        <f>Q680*H680</f>
        <v>0</v>
      </c>
      <c r="S680" s="236">
        <v>0.00167</v>
      </c>
      <c r="T680" s="237">
        <f>S680*H680</f>
        <v>0.013025999999999999</v>
      </c>
      <c r="U680" s="37"/>
      <c r="V680" s="37"/>
      <c r="W680" s="37"/>
      <c r="X680" s="37"/>
      <c r="Y680" s="37"/>
      <c r="Z680" s="37"/>
      <c r="AA680" s="37"/>
      <c r="AB680" s="37"/>
      <c r="AC680" s="37"/>
      <c r="AD680" s="37"/>
      <c r="AE680" s="37"/>
      <c r="AR680" s="238" t="s">
        <v>243</v>
      </c>
      <c r="AT680" s="238" t="s">
        <v>158</v>
      </c>
      <c r="AU680" s="238" t="s">
        <v>85</v>
      </c>
      <c r="AY680" s="16" t="s">
        <v>156</v>
      </c>
      <c r="BE680" s="239">
        <f>IF(N680="základní",J680,0)</f>
        <v>0</v>
      </c>
      <c r="BF680" s="239">
        <f>IF(N680="snížená",J680,0)</f>
        <v>0</v>
      </c>
      <c r="BG680" s="239">
        <f>IF(N680="zákl. přenesená",J680,0)</f>
        <v>0</v>
      </c>
      <c r="BH680" s="239">
        <f>IF(N680="sníž. přenesená",J680,0)</f>
        <v>0</v>
      </c>
      <c r="BI680" s="239">
        <f>IF(N680="nulová",J680,0)</f>
        <v>0</v>
      </c>
      <c r="BJ680" s="16" t="s">
        <v>33</v>
      </c>
      <c r="BK680" s="239">
        <f>ROUND(I680*H680,2)</f>
        <v>0</v>
      </c>
      <c r="BL680" s="16" t="s">
        <v>243</v>
      </c>
      <c r="BM680" s="238" t="s">
        <v>1328</v>
      </c>
    </row>
    <row r="681" s="13" customFormat="1">
      <c r="A681" s="13"/>
      <c r="B681" s="240"/>
      <c r="C681" s="241"/>
      <c r="D681" s="242" t="s">
        <v>164</v>
      </c>
      <c r="E681" s="243" t="s">
        <v>1</v>
      </c>
      <c r="F681" s="244" t="s">
        <v>1329</v>
      </c>
      <c r="G681" s="241"/>
      <c r="H681" s="245">
        <v>7.7999999999999998</v>
      </c>
      <c r="I681" s="246"/>
      <c r="J681" s="241"/>
      <c r="K681" s="241"/>
      <c r="L681" s="247"/>
      <c r="M681" s="248"/>
      <c r="N681" s="249"/>
      <c r="O681" s="249"/>
      <c r="P681" s="249"/>
      <c r="Q681" s="249"/>
      <c r="R681" s="249"/>
      <c r="S681" s="249"/>
      <c r="T681" s="250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51" t="s">
        <v>164</v>
      </c>
      <c r="AU681" s="251" t="s">
        <v>85</v>
      </c>
      <c r="AV681" s="13" t="s">
        <v>85</v>
      </c>
      <c r="AW681" s="13" t="s">
        <v>31</v>
      </c>
      <c r="AX681" s="13" t="s">
        <v>77</v>
      </c>
      <c r="AY681" s="251" t="s">
        <v>156</v>
      </c>
    </row>
    <row r="682" s="2" customFormat="1" ht="24.15" customHeight="1">
      <c r="A682" s="37"/>
      <c r="B682" s="38"/>
      <c r="C682" s="226" t="s">
        <v>1330</v>
      </c>
      <c r="D682" s="226" t="s">
        <v>158</v>
      </c>
      <c r="E682" s="227" t="s">
        <v>1331</v>
      </c>
      <c r="F682" s="228" t="s">
        <v>1332</v>
      </c>
      <c r="G682" s="229" t="s">
        <v>276</v>
      </c>
      <c r="H682" s="230">
        <v>47.604999999999997</v>
      </c>
      <c r="I682" s="231"/>
      <c r="J682" s="232">
        <f>ROUND(I682*H682,2)</f>
        <v>0</v>
      </c>
      <c r="K682" s="233"/>
      <c r="L682" s="43"/>
      <c r="M682" s="234" t="s">
        <v>1</v>
      </c>
      <c r="N682" s="235" t="s">
        <v>42</v>
      </c>
      <c r="O682" s="90"/>
      <c r="P682" s="236">
        <f>O682*H682</f>
        <v>0</v>
      </c>
      <c r="Q682" s="236">
        <v>0.0013600000000000001</v>
      </c>
      <c r="R682" s="236">
        <f>Q682*H682</f>
        <v>0.064742800000000003</v>
      </c>
      <c r="S682" s="236">
        <v>0</v>
      </c>
      <c r="T682" s="237">
        <f>S682*H682</f>
        <v>0</v>
      </c>
      <c r="U682" s="37"/>
      <c r="V682" s="37"/>
      <c r="W682" s="37"/>
      <c r="X682" s="37"/>
      <c r="Y682" s="37"/>
      <c r="Z682" s="37"/>
      <c r="AA682" s="37"/>
      <c r="AB682" s="37"/>
      <c r="AC682" s="37"/>
      <c r="AD682" s="37"/>
      <c r="AE682" s="37"/>
      <c r="AR682" s="238" t="s">
        <v>243</v>
      </c>
      <c r="AT682" s="238" t="s">
        <v>158</v>
      </c>
      <c r="AU682" s="238" t="s">
        <v>85</v>
      </c>
      <c r="AY682" s="16" t="s">
        <v>156</v>
      </c>
      <c r="BE682" s="239">
        <f>IF(N682="základní",J682,0)</f>
        <v>0</v>
      </c>
      <c r="BF682" s="239">
        <f>IF(N682="snížená",J682,0)</f>
        <v>0</v>
      </c>
      <c r="BG682" s="239">
        <f>IF(N682="zákl. přenesená",J682,0)</f>
        <v>0</v>
      </c>
      <c r="BH682" s="239">
        <f>IF(N682="sníž. přenesená",J682,0)</f>
        <v>0</v>
      </c>
      <c r="BI682" s="239">
        <f>IF(N682="nulová",J682,0)</f>
        <v>0</v>
      </c>
      <c r="BJ682" s="16" t="s">
        <v>33</v>
      </c>
      <c r="BK682" s="239">
        <f>ROUND(I682*H682,2)</f>
        <v>0</v>
      </c>
      <c r="BL682" s="16" t="s">
        <v>243</v>
      </c>
      <c r="BM682" s="238" t="s">
        <v>1333</v>
      </c>
    </row>
    <row r="683" s="13" customFormat="1">
      <c r="A683" s="13"/>
      <c r="B683" s="240"/>
      <c r="C683" s="241"/>
      <c r="D683" s="242" t="s">
        <v>164</v>
      </c>
      <c r="E683" s="243" t="s">
        <v>1</v>
      </c>
      <c r="F683" s="244" t="s">
        <v>1334</v>
      </c>
      <c r="G683" s="241"/>
      <c r="H683" s="245">
        <v>12.605</v>
      </c>
      <c r="I683" s="246"/>
      <c r="J683" s="241"/>
      <c r="K683" s="241"/>
      <c r="L683" s="247"/>
      <c r="M683" s="248"/>
      <c r="N683" s="249"/>
      <c r="O683" s="249"/>
      <c r="P683" s="249"/>
      <c r="Q683" s="249"/>
      <c r="R683" s="249"/>
      <c r="S683" s="249"/>
      <c r="T683" s="250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51" t="s">
        <v>164</v>
      </c>
      <c r="AU683" s="251" t="s">
        <v>85</v>
      </c>
      <c r="AV683" s="13" t="s">
        <v>85</v>
      </c>
      <c r="AW683" s="13" t="s">
        <v>31</v>
      </c>
      <c r="AX683" s="13" t="s">
        <v>77</v>
      </c>
      <c r="AY683" s="251" t="s">
        <v>156</v>
      </c>
    </row>
    <row r="684" s="13" customFormat="1">
      <c r="A684" s="13"/>
      <c r="B684" s="240"/>
      <c r="C684" s="241"/>
      <c r="D684" s="242" t="s">
        <v>164</v>
      </c>
      <c r="E684" s="243" t="s">
        <v>1</v>
      </c>
      <c r="F684" s="244" t="s">
        <v>1335</v>
      </c>
      <c r="G684" s="241"/>
      <c r="H684" s="245">
        <v>35</v>
      </c>
      <c r="I684" s="246"/>
      <c r="J684" s="241"/>
      <c r="K684" s="241"/>
      <c r="L684" s="247"/>
      <c r="M684" s="248"/>
      <c r="N684" s="249"/>
      <c r="O684" s="249"/>
      <c r="P684" s="249"/>
      <c r="Q684" s="249"/>
      <c r="R684" s="249"/>
      <c r="S684" s="249"/>
      <c r="T684" s="250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51" t="s">
        <v>164</v>
      </c>
      <c r="AU684" s="251" t="s">
        <v>85</v>
      </c>
      <c r="AV684" s="13" t="s">
        <v>85</v>
      </c>
      <c r="AW684" s="13" t="s">
        <v>31</v>
      </c>
      <c r="AX684" s="13" t="s">
        <v>77</v>
      </c>
      <c r="AY684" s="251" t="s">
        <v>156</v>
      </c>
    </row>
    <row r="685" s="2" customFormat="1" ht="24.15" customHeight="1">
      <c r="A685" s="37"/>
      <c r="B685" s="38"/>
      <c r="C685" s="226" t="s">
        <v>1336</v>
      </c>
      <c r="D685" s="226" t="s">
        <v>158</v>
      </c>
      <c r="E685" s="227" t="s">
        <v>1337</v>
      </c>
      <c r="F685" s="228" t="s">
        <v>1338</v>
      </c>
      <c r="G685" s="229" t="s">
        <v>276</v>
      </c>
      <c r="H685" s="230">
        <v>3.2000000000000002</v>
      </c>
      <c r="I685" s="231"/>
      <c r="J685" s="232">
        <f>ROUND(I685*H685,2)</f>
        <v>0</v>
      </c>
      <c r="K685" s="233"/>
      <c r="L685" s="43"/>
      <c r="M685" s="234" t="s">
        <v>1</v>
      </c>
      <c r="N685" s="235" t="s">
        <v>42</v>
      </c>
      <c r="O685" s="90"/>
      <c r="P685" s="236">
        <f>O685*H685</f>
        <v>0</v>
      </c>
      <c r="Q685" s="236">
        <v>0.0022000000000000001</v>
      </c>
      <c r="R685" s="236">
        <f>Q685*H685</f>
        <v>0.0070400000000000011</v>
      </c>
      <c r="S685" s="236">
        <v>0</v>
      </c>
      <c r="T685" s="237">
        <f>S685*H685</f>
        <v>0</v>
      </c>
      <c r="U685" s="37"/>
      <c r="V685" s="37"/>
      <c r="W685" s="37"/>
      <c r="X685" s="37"/>
      <c r="Y685" s="37"/>
      <c r="Z685" s="37"/>
      <c r="AA685" s="37"/>
      <c r="AB685" s="37"/>
      <c r="AC685" s="37"/>
      <c r="AD685" s="37"/>
      <c r="AE685" s="37"/>
      <c r="AR685" s="238" t="s">
        <v>243</v>
      </c>
      <c r="AT685" s="238" t="s">
        <v>158</v>
      </c>
      <c r="AU685" s="238" t="s">
        <v>85</v>
      </c>
      <c r="AY685" s="16" t="s">
        <v>156</v>
      </c>
      <c r="BE685" s="239">
        <f>IF(N685="základní",J685,0)</f>
        <v>0</v>
      </c>
      <c r="BF685" s="239">
        <f>IF(N685="snížená",J685,0)</f>
        <v>0</v>
      </c>
      <c r="BG685" s="239">
        <f>IF(N685="zákl. přenesená",J685,0)</f>
        <v>0</v>
      </c>
      <c r="BH685" s="239">
        <f>IF(N685="sníž. přenesená",J685,0)</f>
        <v>0</v>
      </c>
      <c r="BI685" s="239">
        <f>IF(N685="nulová",J685,0)</f>
        <v>0</v>
      </c>
      <c r="BJ685" s="16" t="s">
        <v>33</v>
      </c>
      <c r="BK685" s="239">
        <f>ROUND(I685*H685,2)</f>
        <v>0</v>
      </c>
      <c r="BL685" s="16" t="s">
        <v>243</v>
      </c>
      <c r="BM685" s="238" t="s">
        <v>1339</v>
      </c>
    </row>
    <row r="686" s="13" customFormat="1">
      <c r="A686" s="13"/>
      <c r="B686" s="240"/>
      <c r="C686" s="241"/>
      <c r="D686" s="242" t="s">
        <v>164</v>
      </c>
      <c r="E686" s="243" t="s">
        <v>1</v>
      </c>
      <c r="F686" s="244" t="s">
        <v>1340</v>
      </c>
      <c r="G686" s="241"/>
      <c r="H686" s="245">
        <v>3.2000000000000002</v>
      </c>
      <c r="I686" s="246"/>
      <c r="J686" s="241"/>
      <c r="K686" s="241"/>
      <c r="L686" s="247"/>
      <c r="M686" s="248"/>
      <c r="N686" s="249"/>
      <c r="O686" s="249"/>
      <c r="P686" s="249"/>
      <c r="Q686" s="249"/>
      <c r="R686" s="249"/>
      <c r="S686" s="249"/>
      <c r="T686" s="250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51" t="s">
        <v>164</v>
      </c>
      <c r="AU686" s="251" t="s">
        <v>85</v>
      </c>
      <c r="AV686" s="13" t="s">
        <v>85</v>
      </c>
      <c r="AW686" s="13" t="s">
        <v>31</v>
      </c>
      <c r="AX686" s="13" t="s">
        <v>77</v>
      </c>
      <c r="AY686" s="251" t="s">
        <v>156</v>
      </c>
    </row>
    <row r="687" s="2" customFormat="1" ht="33" customHeight="1">
      <c r="A687" s="37"/>
      <c r="B687" s="38"/>
      <c r="C687" s="226" t="s">
        <v>1341</v>
      </c>
      <c r="D687" s="226" t="s">
        <v>158</v>
      </c>
      <c r="E687" s="227" t="s">
        <v>1342</v>
      </c>
      <c r="F687" s="228" t="s">
        <v>1343</v>
      </c>
      <c r="G687" s="229" t="s">
        <v>276</v>
      </c>
      <c r="H687" s="230">
        <v>79.655000000000001</v>
      </c>
      <c r="I687" s="231"/>
      <c r="J687" s="232">
        <f>ROUND(I687*H687,2)</f>
        <v>0</v>
      </c>
      <c r="K687" s="233"/>
      <c r="L687" s="43"/>
      <c r="M687" s="234" t="s">
        <v>1</v>
      </c>
      <c r="N687" s="235" t="s">
        <v>42</v>
      </c>
      <c r="O687" s="90"/>
      <c r="P687" s="236">
        <f>O687*H687</f>
        <v>0</v>
      </c>
      <c r="Q687" s="236">
        <v>0.0022000000000000001</v>
      </c>
      <c r="R687" s="236">
        <f>Q687*H687</f>
        <v>0.17524100000000001</v>
      </c>
      <c r="S687" s="236">
        <v>0</v>
      </c>
      <c r="T687" s="237">
        <f>S687*H687</f>
        <v>0</v>
      </c>
      <c r="U687" s="37"/>
      <c r="V687" s="37"/>
      <c r="W687" s="37"/>
      <c r="X687" s="37"/>
      <c r="Y687" s="37"/>
      <c r="Z687" s="37"/>
      <c r="AA687" s="37"/>
      <c r="AB687" s="37"/>
      <c r="AC687" s="37"/>
      <c r="AD687" s="37"/>
      <c r="AE687" s="37"/>
      <c r="AR687" s="238" t="s">
        <v>243</v>
      </c>
      <c r="AT687" s="238" t="s">
        <v>158</v>
      </c>
      <c r="AU687" s="238" t="s">
        <v>85</v>
      </c>
      <c r="AY687" s="16" t="s">
        <v>156</v>
      </c>
      <c r="BE687" s="239">
        <f>IF(N687="základní",J687,0)</f>
        <v>0</v>
      </c>
      <c r="BF687" s="239">
        <f>IF(N687="snížená",J687,0)</f>
        <v>0</v>
      </c>
      <c r="BG687" s="239">
        <f>IF(N687="zákl. přenesená",J687,0)</f>
        <v>0</v>
      </c>
      <c r="BH687" s="239">
        <f>IF(N687="sníž. přenesená",J687,0)</f>
        <v>0</v>
      </c>
      <c r="BI687" s="239">
        <f>IF(N687="nulová",J687,0)</f>
        <v>0</v>
      </c>
      <c r="BJ687" s="16" t="s">
        <v>33</v>
      </c>
      <c r="BK687" s="239">
        <f>ROUND(I687*H687,2)</f>
        <v>0</v>
      </c>
      <c r="BL687" s="16" t="s">
        <v>243</v>
      </c>
      <c r="BM687" s="238" t="s">
        <v>1344</v>
      </c>
    </row>
    <row r="688" s="13" customFormat="1">
      <c r="A688" s="13"/>
      <c r="B688" s="240"/>
      <c r="C688" s="241"/>
      <c r="D688" s="242" t="s">
        <v>164</v>
      </c>
      <c r="E688" s="243" t="s">
        <v>1</v>
      </c>
      <c r="F688" s="244" t="s">
        <v>1334</v>
      </c>
      <c r="G688" s="241"/>
      <c r="H688" s="245">
        <v>12.605</v>
      </c>
      <c r="I688" s="246"/>
      <c r="J688" s="241"/>
      <c r="K688" s="241"/>
      <c r="L688" s="247"/>
      <c r="M688" s="248"/>
      <c r="N688" s="249"/>
      <c r="O688" s="249"/>
      <c r="P688" s="249"/>
      <c r="Q688" s="249"/>
      <c r="R688" s="249"/>
      <c r="S688" s="249"/>
      <c r="T688" s="250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51" t="s">
        <v>164</v>
      </c>
      <c r="AU688" s="251" t="s">
        <v>85</v>
      </c>
      <c r="AV688" s="13" t="s">
        <v>85</v>
      </c>
      <c r="AW688" s="13" t="s">
        <v>31</v>
      </c>
      <c r="AX688" s="13" t="s">
        <v>77</v>
      </c>
      <c r="AY688" s="251" t="s">
        <v>156</v>
      </c>
    </row>
    <row r="689" s="13" customFormat="1">
      <c r="A689" s="13"/>
      <c r="B689" s="240"/>
      <c r="C689" s="241"/>
      <c r="D689" s="242" t="s">
        <v>164</v>
      </c>
      <c r="E689" s="243" t="s">
        <v>1</v>
      </c>
      <c r="F689" s="244" t="s">
        <v>1345</v>
      </c>
      <c r="G689" s="241"/>
      <c r="H689" s="245">
        <v>32.049999999999997</v>
      </c>
      <c r="I689" s="246"/>
      <c r="J689" s="241"/>
      <c r="K689" s="241"/>
      <c r="L689" s="247"/>
      <c r="M689" s="248"/>
      <c r="N689" s="249"/>
      <c r="O689" s="249"/>
      <c r="P689" s="249"/>
      <c r="Q689" s="249"/>
      <c r="R689" s="249"/>
      <c r="S689" s="249"/>
      <c r="T689" s="250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51" t="s">
        <v>164</v>
      </c>
      <c r="AU689" s="251" t="s">
        <v>85</v>
      </c>
      <c r="AV689" s="13" t="s">
        <v>85</v>
      </c>
      <c r="AW689" s="13" t="s">
        <v>31</v>
      </c>
      <c r="AX689" s="13" t="s">
        <v>77</v>
      </c>
      <c r="AY689" s="251" t="s">
        <v>156</v>
      </c>
    </row>
    <row r="690" s="13" customFormat="1">
      <c r="A690" s="13"/>
      <c r="B690" s="240"/>
      <c r="C690" s="241"/>
      <c r="D690" s="242" t="s">
        <v>164</v>
      </c>
      <c r="E690" s="243" t="s">
        <v>1</v>
      </c>
      <c r="F690" s="244" t="s">
        <v>1335</v>
      </c>
      <c r="G690" s="241"/>
      <c r="H690" s="245">
        <v>35</v>
      </c>
      <c r="I690" s="246"/>
      <c r="J690" s="241"/>
      <c r="K690" s="241"/>
      <c r="L690" s="247"/>
      <c r="M690" s="248"/>
      <c r="N690" s="249"/>
      <c r="O690" s="249"/>
      <c r="P690" s="249"/>
      <c r="Q690" s="249"/>
      <c r="R690" s="249"/>
      <c r="S690" s="249"/>
      <c r="T690" s="250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51" t="s">
        <v>164</v>
      </c>
      <c r="AU690" s="251" t="s">
        <v>85</v>
      </c>
      <c r="AV690" s="13" t="s">
        <v>85</v>
      </c>
      <c r="AW690" s="13" t="s">
        <v>31</v>
      </c>
      <c r="AX690" s="13" t="s">
        <v>77</v>
      </c>
      <c r="AY690" s="251" t="s">
        <v>156</v>
      </c>
    </row>
    <row r="691" s="2" customFormat="1" ht="24.15" customHeight="1">
      <c r="A691" s="37"/>
      <c r="B691" s="38"/>
      <c r="C691" s="226" t="s">
        <v>1346</v>
      </c>
      <c r="D691" s="226" t="s">
        <v>158</v>
      </c>
      <c r="E691" s="227" t="s">
        <v>1347</v>
      </c>
      <c r="F691" s="228" t="s">
        <v>1348</v>
      </c>
      <c r="G691" s="229" t="s">
        <v>276</v>
      </c>
      <c r="H691" s="230">
        <v>32.049999999999997</v>
      </c>
      <c r="I691" s="231"/>
      <c r="J691" s="232">
        <f>ROUND(I691*H691,2)</f>
        <v>0</v>
      </c>
      <c r="K691" s="233"/>
      <c r="L691" s="43"/>
      <c r="M691" s="234" t="s">
        <v>1</v>
      </c>
      <c r="N691" s="235" t="s">
        <v>42</v>
      </c>
      <c r="O691" s="90"/>
      <c r="P691" s="236">
        <f>O691*H691</f>
        <v>0</v>
      </c>
      <c r="Q691" s="236">
        <v>0</v>
      </c>
      <c r="R691" s="236">
        <f>Q691*H691</f>
        <v>0</v>
      </c>
      <c r="S691" s="236">
        <v>0</v>
      </c>
      <c r="T691" s="237">
        <f>S691*H691</f>
        <v>0</v>
      </c>
      <c r="U691" s="37"/>
      <c r="V691" s="37"/>
      <c r="W691" s="37"/>
      <c r="X691" s="37"/>
      <c r="Y691" s="37"/>
      <c r="Z691" s="37"/>
      <c r="AA691" s="37"/>
      <c r="AB691" s="37"/>
      <c r="AC691" s="37"/>
      <c r="AD691" s="37"/>
      <c r="AE691" s="37"/>
      <c r="AR691" s="238" t="s">
        <v>243</v>
      </c>
      <c r="AT691" s="238" t="s">
        <v>158</v>
      </c>
      <c r="AU691" s="238" t="s">
        <v>85</v>
      </c>
      <c r="AY691" s="16" t="s">
        <v>156</v>
      </c>
      <c r="BE691" s="239">
        <f>IF(N691="základní",J691,0)</f>
        <v>0</v>
      </c>
      <c r="BF691" s="239">
        <f>IF(N691="snížená",J691,0)</f>
        <v>0</v>
      </c>
      <c r="BG691" s="239">
        <f>IF(N691="zákl. přenesená",J691,0)</f>
        <v>0</v>
      </c>
      <c r="BH691" s="239">
        <f>IF(N691="sníž. přenesená",J691,0)</f>
        <v>0</v>
      </c>
      <c r="BI691" s="239">
        <f>IF(N691="nulová",J691,0)</f>
        <v>0</v>
      </c>
      <c r="BJ691" s="16" t="s">
        <v>33</v>
      </c>
      <c r="BK691" s="239">
        <f>ROUND(I691*H691,2)</f>
        <v>0</v>
      </c>
      <c r="BL691" s="16" t="s">
        <v>243</v>
      </c>
      <c r="BM691" s="238" t="s">
        <v>1349</v>
      </c>
    </row>
    <row r="692" s="2" customFormat="1" ht="24.15" customHeight="1">
      <c r="A692" s="37"/>
      <c r="B692" s="38"/>
      <c r="C692" s="226" t="s">
        <v>1350</v>
      </c>
      <c r="D692" s="226" t="s">
        <v>158</v>
      </c>
      <c r="E692" s="227" t="s">
        <v>1351</v>
      </c>
      <c r="F692" s="228" t="s">
        <v>1352</v>
      </c>
      <c r="G692" s="229" t="s">
        <v>234</v>
      </c>
      <c r="H692" s="230">
        <v>0.247</v>
      </c>
      <c r="I692" s="231"/>
      <c r="J692" s="232">
        <f>ROUND(I692*H692,2)</f>
        <v>0</v>
      </c>
      <c r="K692" s="233"/>
      <c r="L692" s="43"/>
      <c r="M692" s="234" t="s">
        <v>1</v>
      </c>
      <c r="N692" s="235" t="s">
        <v>42</v>
      </c>
      <c r="O692" s="90"/>
      <c r="P692" s="236">
        <f>O692*H692</f>
        <v>0</v>
      </c>
      <c r="Q692" s="236">
        <v>0</v>
      </c>
      <c r="R692" s="236">
        <f>Q692*H692</f>
        <v>0</v>
      </c>
      <c r="S692" s="236">
        <v>0</v>
      </c>
      <c r="T692" s="237">
        <f>S692*H692</f>
        <v>0</v>
      </c>
      <c r="U692" s="37"/>
      <c r="V692" s="37"/>
      <c r="W692" s="37"/>
      <c r="X692" s="37"/>
      <c r="Y692" s="37"/>
      <c r="Z692" s="37"/>
      <c r="AA692" s="37"/>
      <c r="AB692" s="37"/>
      <c r="AC692" s="37"/>
      <c r="AD692" s="37"/>
      <c r="AE692" s="37"/>
      <c r="AR692" s="238" t="s">
        <v>243</v>
      </c>
      <c r="AT692" s="238" t="s">
        <v>158</v>
      </c>
      <c r="AU692" s="238" t="s">
        <v>85</v>
      </c>
      <c r="AY692" s="16" t="s">
        <v>156</v>
      </c>
      <c r="BE692" s="239">
        <f>IF(N692="základní",J692,0)</f>
        <v>0</v>
      </c>
      <c r="BF692" s="239">
        <f>IF(N692="snížená",J692,0)</f>
        <v>0</v>
      </c>
      <c r="BG692" s="239">
        <f>IF(N692="zákl. přenesená",J692,0)</f>
        <v>0</v>
      </c>
      <c r="BH692" s="239">
        <f>IF(N692="sníž. přenesená",J692,0)</f>
        <v>0</v>
      </c>
      <c r="BI692" s="239">
        <f>IF(N692="nulová",J692,0)</f>
        <v>0</v>
      </c>
      <c r="BJ692" s="16" t="s">
        <v>33</v>
      </c>
      <c r="BK692" s="239">
        <f>ROUND(I692*H692,2)</f>
        <v>0</v>
      </c>
      <c r="BL692" s="16" t="s">
        <v>243</v>
      </c>
      <c r="BM692" s="238" t="s">
        <v>1353</v>
      </c>
    </row>
    <row r="693" s="12" customFormat="1" ht="22.8" customHeight="1">
      <c r="A693" s="12"/>
      <c r="B693" s="210"/>
      <c r="C693" s="211"/>
      <c r="D693" s="212" t="s">
        <v>76</v>
      </c>
      <c r="E693" s="224" t="s">
        <v>1354</v>
      </c>
      <c r="F693" s="224" t="s">
        <v>1355</v>
      </c>
      <c r="G693" s="211"/>
      <c r="H693" s="211"/>
      <c r="I693" s="214"/>
      <c r="J693" s="225">
        <f>BK693</f>
        <v>0</v>
      </c>
      <c r="K693" s="211"/>
      <c r="L693" s="216"/>
      <c r="M693" s="217"/>
      <c r="N693" s="218"/>
      <c r="O693" s="218"/>
      <c r="P693" s="219">
        <f>SUM(P694:P699)</f>
        <v>0</v>
      </c>
      <c r="Q693" s="218"/>
      <c r="R693" s="219">
        <f>SUM(R694:R699)</f>
        <v>0</v>
      </c>
      <c r="S693" s="218"/>
      <c r="T693" s="220">
        <f>SUM(T694:T699)</f>
        <v>0</v>
      </c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R693" s="221" t="s">
        <v>85</v>
      </c>
      <c r="AT693" s="222" t="s">
        <v>76</v>
      </c>
      <c r="AU693" s="222" t="s">
        <v>33</v>
      </c>
      <c r="AY693" s="221" t="s">
        <v>156</v>
      </c>
      <c r="BK693" s="223">
        <f>SUM(BK694:BK699)</f>
        <v>0</v>
      </c>
    </row>
    <row r="694" s="2" customFormat="1" ht="37.8" customHeight="1">
      <c r="A694" s="37"/>
      <c r="B694" s="38"/>
      <c r="C694" s="226" t="s">
        <v>1356</v>
      </c>
      <c r="D694" s="226" t="s">
        <v>158</v>
      </c>
      <c r="E694" s="227" t="s">
        <v>1357</v>
      </c>
      <c r="F694" s="228" t="s">
        <v>1358</v>
      </c>
      <c r="G694" s="229" t="s">
        <v>288</v>
      </c>
      <c r="H694" s="230">
        <v>1</v>
      </c>
      <c r="I694" s="231"/>
      <c r="J694" s="232">
        <f>ROUND(I694*H694,2)</f>
        <v>0</v>
      </c>
      <c r="K694" s="233"/>
      <c r="L694" s="43"/>
      <c r="M694" s="234" t="s">
        <v>1</v>
      </c>
      <c r="N694" s="235" t="s">
        <v>42</v>
      </c>
      <c r="O694" s="90"/>
      <c r="P694" s="236">
        <f>O694*H694</f>
        <v>0</v>
      </c>
      <c r="Q694" s="236">
        <v>0</v>
      </c>
      <c r="R694" s="236">
        <f>Q694*H694</f>
        <v>0</v>
      </c>
      <c r="S694" s="236">
        <v>0</v>
      </c>
      <c r="T694" s="237">
        <f>S694*H694</f>
        <v>0</v>
      </c>
      <c r="U694" s="37"/>
      <c r="V694" s="37"/>
      <c r="W694" s="37"/>
      <c r="X694" s="37"/>
      <c r="Y694" s="37"/>
      <c r="Z694" s="37"/>
      <c r="AA694" s="37"/>
      <c r="AB694" s="37"/>
      <c r="AC694" s="37"/>
      <c r="AD694" s="37"/>
      <c r="AE694" s="37"/>
      <c r="AR694" s="238" t="s">
        <v>243</v>
      </c>
      <c r="AT694" s="238" t="s">
        <v>158</v>
      </c>
      <c r="AU694" s="238" t="s">
        <v>85</v>
      </c>
      <c r="AY694" s="16" t="s">
        <v>156</v>
      </c>
      <c r="BE694" s="239">
        <f>IF(N694="základní",J694,0)</f>
        <v>0</v>
      </c>
      <c r="BF694" s="239">
        <f>IF(N694="snížená",J694,0)</f>
        <v>0</v>
      </c>
      <c r="BG694" s="239">
        <f>IF(N694="zákl. přenesená",J694,0)</f>
        <v>0</v>
      </c>
      <c r="BH694" s="239">
        <f>IF(N694="sníž. přenesená",J694,0)</f>
        <v>0</v>
      </c>
      <c r="BI694" s="239">
        <f>IF(N694="nulová",J694,0)</f>
        <v>0</v>
      </c>
      <c r="BJ694" s="16" t="s">
        <v>33</v>
      </c>
      <c r="BK694" s="239">
        <f>ROUND(I694*H694,2)</f>
        <v>0</v>
      </c>
      <c r="BL694" s="16" t="s">
        <v>243</v>
      </c>
      <c r="BM694" s="238" t="s">
        <v>1359</v>
      </c>
    </row>
    <row r="695" s="2" customFormat="1" ht="37.8" customHeight="1">
      <c r="A695" s="37"/>
      <c r="B695" s="38"/>
      <c r="C695" s="226" t="s">
        <v>1360</v>
      </c>
      <c r="D695" s="226" t="s">
        <v>158</v>
      </c>
      <c r="E695" s="227" t="s">
        <v>1361</v>
      </c>
      <c r="F695" s="228" t="s">
        <v>1362</v>
      </c>
      <c r="G695" s="229" t="s">
        <v>288</v>
      </c>
      <c r="H695" s="230">
        <v>2</v>
      </c>
      <c r="I695" s="231"/>
      <c r="J695" s="232">
        <f>ROUND(I695*H695,2)</f>
        <v>0</v>
      </c>
      <c r="K695" s="233"/>
      <c r="L695" s="43"/>
      <c r="M695" s="234" t="s">
        <v>1</v>
      </c>
      <c r="N695" s="235" t="s">
        <v>42</v>
      </c>
      <c r="O695" s="90"/>
      <c r="P695" s="236">
        <f>O695*H695</f>
        <v>0</v>
      </c>
      <c r="Q695" s="236">
        <v>0</v>
      </c>
      <c r="R695" s="236">
        <f>Q695*H695</f>
        <v>0</v>
      </c>
      <c r="S695" s="236">
        <v>0</v>
      </c>
      <c r="T695" s="237">
        <f>S695*H695</f>
        <v>0</v>
      </c>
      <c r="U695" s="37"/>
      <c r="V695" s="37"/>
      <c r="W695" s="37"/>
      <c r="X695" s="37"/>
      <c r="Y695" s="37"/>
      <c r="Z695" s="37"/>
      <c r="AA695" s="37"/>
      <c r="AB695" s="37"/>
      <c r="AC695" s="37"/>
      <c r="AD695" s="37"/>
      <c r="AE695" s="37"/>
      <c r="AR695" s="238" t="s">
        <v>243</v>
      </c>
      <c r="AT695" s="238" t="s">
        <v>158</v>
      </c>
      <c r="AU695" s="238" t="s">
        <v>85</v>
      </c>
      <c r="AY695" s="16" t="s">
        <v>156</v>
      </c>
      <c r="BE695" s="239">
        <f>IF(N695="základní",J695,0)</f>
        <v>0</v>
      </c>
      <c r="BF695" s="239">
        <f>IF(N695="snížená",J695,0)</f>
        <v>0</v>
      </c>
      <c r="BG695" s="239">
        <f>IF(N695="zákl. přenesená",J695,0)</f>
        <v>0</v>
      </c>
      <c r="BH695" s="239">
        <f>IF(N695="sníž. přenesená",J695,0)</f>
        <v>0</v>
      </c>
      <c r="BI695" s="239">
        <f>IF(N695="nulová",J695,0)</f>
        <v>0</v>
      </c>
      <c r="BJ695" s="16" t="s">
        <v>33</v>
      </c>
      <c r="BK695" s="239">
        <f>ROUND(I695*H695,2)</f>
        <v>0</v>
      </c>
      <c r="BL695" s="16" t="s">
        <v>243</v>
      </c>
      <c r="BM695" s="238" t="s">
        <v>1363</v>
      </c>
    </row>
    <row r="696" s="2" customFormat="1" ht="49.05" customHeight="1">
      <c r="A696" s="37"/>
      <c r="B696" s="38"/>
      <c r="C696" s="226" t="s">
        <v>1364</v>
      </c>
      <c r="D696" s="226" t="s">
        <v>158</v>
      </c>
      <c r="E696" s="227" t="s">
        <v>1365</v>
      </c>
      <c r="F696" s="228" t="s">
        <v>1366</v>
      </c>
      <c r="G696" s="229" t="s">
        <v>288</v>
      </c>
      <c r="H696" s="230">
        <v>4</v>
      </c>
      <c r="I696" s="231"/>
      <c r="J696" s="232">
        <f>ROUND(I696*H696,2)</f>
        <v>0</v>
      </c>
      <c r="K696" s="233"/>
      <c r="L696" s="43"/>
      <c r="M696" s="234" t="s">
        <v>1</v>
      </c>
      <c r="N696" s="235" t="s">
        <v>42</v>
      </c>
      <c r="O696" s="90"/>
      <c r="P696" s="236">
        <f>O696*H696</f>
        <v>0</v>
      </c>
      <c r="Q696" s="236">
        <v>0</v>
      </c>
      <c r="R696" s="236">
        <f>Q696*H696</f>
        <v>0</v>
      </c>
      <c r="S696" s="236">
        <v>0</v>
      </c>
      <c r="T696" s="237">
        <f>S696*H696</f>
        <v>0</v>
      </c>
      <c r="U696" s="37"/>
      <c r="V696" s="37"/>
      <c r="W696" s="37"/>
      <c r="X696" s="37"/>
      <c r="Y696" s="37"/>
      <c r="Z696" s="37"/>
      <c r="AA696" s="37"/>
      <c r="AB696" s="37"/>
      <c r="AC696" s="37"/>
      <c r="AD696" s="37"/>
      <c r="AE696" s="37"/>
      <c r="AR696" s="238" t="s">
        <v>243</v>
      </c>
      <c r="AT696" s="238" t="s">
        <v>158</v>
      </c>
      <c r="AU696" s="238" t="s">
        <v>85</v>
      </c>
      <c r="AY696" s="16" t="s">
        <v>156</v>
      </c>
      <c r="BE696" s="239">
        <f>IF(N696="základní",J696,0)</f>
        <v>0</v>
      </c>
      <c r="BF696" s="239">
        <f>IF(N696="snížená",J696,0)</f>
        <v>0</v>
      </c>
      <c r="BG696" s="239">
        <f>IF(N696="zákl. přenesená",J696,0)</f>
        <v>0</v>
      </c>
      <c r="BH696" s="239">
        <f>IF(N696="sníž. přenesená",J696,0)</f>
        <v>0</v>
      </c>
      <c r="BI696" s="239">
        <f>IF(N696="nulová",J696,0)</f>
        <v>0</v>
      </c>
      <c r="BJ696" s="16" t="s">
        <v>33</v>
      </c>
      <c r="BK696" s="239">
        <f>ROUND(I696*H696,2)</f>
        <v>0</v>
      </c>
      <c r="BL696" s="16" t="s">
        <v>243</v>
      </c>
      <c r="BM696" s="238" t="s">
        <v>1367</v>
      </c>
    </row>
    <row r="697" s="2" customFormat="1" ht="44.25" customHeight="1">
      <c r="A697" s="37"/>
      <c r="B697" s="38"/>
      <c r="C697" s="226" t="s">
        <v>1368</v>
      </c>
      <c r="D697" s="226" t="s">
        <v>158</v>
      </c>
      <c r="E697" s="227" t="s">
        <v>1369</v>
      </c>
      <c r="F697" s="228" t="s">
        <v>1370</v>
      </c>
      <c r="G697" s="229" t="s">
        <v>161</v>
      </c>
      <c r="H697" s="230">
        <v>48.399999999999999</v>
      </c>
      <c r="I697" s="231"/>
      <c r="J697" s="232">
        <f>ROUND(I697*H697,2)</f>
        <v>0</v>
      </c>
      <c r="K697" s="233"/>
      <c r="L697" s="43"/>
      <c r="M697" s="234" t="s">
        <v>1</v>
      </c>
      <c r="N697" s="235" t="s">
        <v>42</v>
      </c>
      <c r="O697" s="90"/>
      <c r="P697" s="236">
        <f>O697*H697</f>
        <v>0</v>
      </c>
      <c r="Q697" s="236">
        <v>0</v>
      </c>
      <c r="R697" s="236">
        <f>Q697*H697</f>
        <v>0</v>
      </c>
      <c r="S697" s="236">
        <v>0</v>
      </c>
      <c r="T697" s="237">
        <f>S697*H697</f>
        <v>0</v>
      </c>
      <c r="U697" s="37"/>
      <c r="V697" s="37"/>
      <c r="W697" s="37"/>
      <c r="X697" s="37"/>
      <c r="Y697" s="37"/>
      <c r="Z697" s="37"/>
      <c r="AA697" s="37"/>
      <c r="AB697" s="37"/>
      <c r="AC697" s="37"/>
      <c r="AD697" s="37"/>
      <c r="AE697" s="37"/>
      <c r="AR697" s="238" t="s">
        <v>243</v>
      </c>
      <c r="AT697" s="238" t="s">
        <v>158</v>
      </c>
      <c r="AU697" s="238" t="s">
        <v>85</v>
      </c>
      <c r="AY697" s="16" t="s">
        <v>156</v>
      </c>
      <c r="BE697" s="239">
        <f>IF(N697="základní",J697,0)</f>
        <v>0</v>
      </c>
      <c r="BF697" s="239">
        <f>IF(N697="snížená",J697,0)</f>
        <v>0</v>
      </c>
      <c r="BG697" s="239">
        <f>IF(N697="zákl. přenesená",J697,0)</f>
        <v>0</v>
      </c>
      <c r="BH697" s="239">
        <f>IF(N697="sníž. přenesená",J697,0)</f>
        <v>0</v>
      </c>
      <c r="BI697" s="239">
        <f>IF(N697="nulová",J697,0)</f>
        <v>0</v>
      </c>
      <c r="BJ697" s="16" t="s">
        <v>33</v>
      </c>
      <c r="BK697" s="239">
        <f>ROUND(I697*H697,2)</f>
        <v>0</v>
      </c>
      <c r="BL697" s="16" t="s">
        <v>243</v>
      </c>
      <c r="BM697" s="238" t="s">
        <v>1371</v>
      </c>
    </row>
    <row r="698" s="13" customFormat="1">
      <c r="A698" s="13"/>
      <c r="B698" s="240"/>
      <c r="C698" s="241"/>
      <c r="D698" s="242" t="s">
        <v>164</v>
      </c>
      <c r="E698" s="243" t="s">
        <v>1</v>
      </c>
      <c r="F698" s="244" t="s">
        <v>1372</v>
      </c>
      <c r="G698" s="241"/>
      <c r="H698" s="245">
        <v>48.399999999999999</v>
      </c>
      <c r="I698" s="246"/>
      <c r="J698" s="241"/>
      <c r="K698" s="241"/>
      <c r="L698" s="247"/>
      <c r="M698" s="248"/>
      <c r="N698" s="249"/>
      <c r="O698" s="249"/>
      <c r="P698" s="249"/>
      <c r="Q698" s="249"/>
      <c r="R698" s="249"/>
      <c r="S698" s="249"/>
      <c r="T698" s="250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51" t="s">
        <v>164</v>
      </c>
      <c r="AU698" s="251" t="s">
        <v>85</v>
      </c>
      <c r="AV698" s="13" t="s">
        <v>85</v>
      </c>
      <c r="AW698" s="13" t="s">
        <v>31</v>
      </c>
      <c r="AX698" s="13" t="s">
        <v>77</v>
      </c>
      <c r="AY698" s="251" t="s">
        <v>156</v>
      </c>
    </row>
    <row r="699" s="2" customFormat="1" ht="24.15" customHeight="1">
      <c r="A699" s="37"/>
      <c r="B699" s="38"/>
      <c r="C699" s="226" t="s">
        <v>1373</v>
      </c>
      <c r="D699" s="226" t="s">
        <v>158</v>
      </c>
      <c r="E699" s="227" t="s">
        <v>1374</v>
      </c>
      <c r="F699" s="228" t="s">
        <v>1375</v>
      </c>
      <c r="G699" s="229" t="s">
        <v>1376</v>
      </c>
      <c r="H699" s="273"/>
      <c r="I699" s="231"/>
      <c r="J699" s="232">
        <f>ROUND(I699*H699,2)</f>
        <v>0</v>
      </c>
      <c r="K699" s="233"/>
      <c r="L699" s="43"/>
      <c r="M699" s="234" t="s">
        <v>1</v>
      </c>
      <c r="N699" s="235" t="s">
        <v>42</v>
      </c>
      <c r="O699" s="90"/>
      <c r="P699" s="236">
        <f>O699*H699</f>
        <v>0</v>
      </c>
      <c r="Q699" s="236">
        <v>0</v>
      </c>
      <c r="R699" s="236">
        <f>Q699*H699</f>
        <v>0</v>
      </c>
      <c r="S699" s="236">
        <v>0</v>
      </c>
      <c r="T699" s="237">
        <f>S699*H699</f>
        <v>0</v>
      </c>
      <c r="U699" s="37"/>
      <c r="V699" s="37"/>
      <c r="W699" s="37"/>
      <c r="X699" s="37"/>
      <c r="Y699" s="37"/>
      <c r="Z699" s="37"/>
      <c r="AA699" s="37"/>
      <c r="AB699" s="37"/>
      <c r="AC699" s="37"/>
      <c r="AD699" s="37"/>
      <c r="AE699" s="37"/>
      <c r="AR699" s="238" t="s">
        <v>243</v>
      </c>
      <c r="AT699" s="238" t="s">
        <v>158</v>
      </c>
      <c r="AU699" s="238" t="s">
        <v>85</v>
      </c>
      <c r="AY699" s="16" t="s">
        <v>156</v>
      </c>
      <c r="BE699" s="239">
        <f>IF(N699="základní",J699,0)</f>
        <v>0</v>
      </c>
      <c r="BF699" s="239">
        <f>IF(N699="snížená",J699,0)</f>
        <v>0</v>
      </c>
      <c r="BG699" s="239">
        <f>IF(N699="zákl. přenesená",J699,0)</f>
        <v>0</v>
      </c>
      <c r="BH699" s="239">
        <f>IF(N699="sníž. přenesená",J699,0)</f>
        <v>0</v>
      </c>
      <c r="BI699" s="239">
        <f>IF(N699="nulová",J699,0)</f>
        <v>0</v>
      </c>
      <c r="BJ699" s="16" t="s">
        <v>33</v>
      </c>
      <c r="BK699" s="239">
        <f>ROUND(I699*H699,2)</f>
        <v>0</v>
      </c>
      <c r="BL699" s="16" t="s">
        <v>243</v>
      </c>
      <c r="BM699" s="238" t="s">
        <v>1377</v>
      </c>
    </row>
    <row r="700" s="12" customFormat="1" ht="22.8" customHeight="1">
      <c r="A700" s="12"/>
      <c r="B700" s="210"/>
      <c r="C700" s="211"/>
      <c r="D700" s="212" t="s">
        <v>76</v>
      </c>
      <c r="E700" s="224" t="s">
        <v>1378</v>
      </c>
      <c r="F700" s="224" t="s">
        <v>1379</v>
      </c>
      <c r="G700" s="211"/>
      <c r="H700" s="211"/>
      <c r="I700" s="214"/>
      <c r="J700" s="225">
        <f>BK700</f>
        <v>0</v>
      </c>
      <c r="K700" s="211"/>
      <c r="L700" s="216"/>
      <c r="M700" s="217"/>
      <c r="N700" s="218"/>
      <c r="O700" s="218"/>
      <c r="P700" s="219">
        <f>SUM(P701:P715)</f>
        <v>0</v>
      </c>
      <c r="Q700" s="218"/>
      <c r="R700" s="219">
        <f>SUM(R701:R715)</f>
        <v>3.1431323999999998</v>
      </c>
      <c r="S700" s="218"/>
      <c r="T700" s="220">
        <f>SUM(T701:T715)</f>
        <v>0.13640000000000002</v>
      </c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R700" s="221" t="s">
        <v>85</v>
      </c>
      <c r="AT700" s="222" t="s">
        <v>76</v>
      </c>
      <c r="AU700" s="222" t="s">
        <v>33</v>
      </c>
      <c r="AY700" s="221" t="s">
        <v>156</v>
      </c>
      <c r="BK700" s="223">
        <f>SUM(BK701:BK715)</f>
        <v>0</v>
      </c>
    </row>
    <row r="701" s="2" customFormat="1" ht="24.15" customHeight="1">
      <c r="A701" s="37"/>
      <c r="B701" s="38"/>
      <c r="C701" s="226" t="s">
        <v>1380</v>
      </c>
      <c r="D701" s="226" t="s">
        <v>158</v>
      </c>
      <c r="E701" s="227" t="s">
        <v>1381</v>
      </c>
      <c r="F701" s="228" t="s">
        <v>1382</v>
      </c>
      <c r="G701" s="229" t="s">
        <v>276</v>
      </c>
      <c r="H701" s="230">
        <v>18.239999999999998</v>
      </c>
      <c r="I701" s="231"/>
      <c r="J701" s="232">
        <f>ROUND(I701*H701,2)</f>
        <v>0</v>
      </c>
      <c r="K701" s="233"/>
      <c r="L701" s="43"/>
      <c r="M701" s="234" t="s">
        <v>1</v>
      </c>
      <c r="N701" s="235" t="s">
        <v>42</v>
      </c>
      <c r="O701" s="90"/>
      <c r="P701" s="236">
        <f>O701*H701</f>
        <v>0</v>
      </c>
      <c r="Q701" s="236">
        <v>6.0000000000000002E-05</v>
      </c>
      <c r="R701" s="236">
        <f>Q701*H701</f>
        <v>0.0010943999999999999</v>
      </c>
      <c r="S701" s="236">
        <v>0</v>
      </c>
      <c r="T701" s="237">
        <f>S701*H701</f>
        <v>0</v>
      </c>
      <c r="U701" s="37"/>
      <c r="V701" s="37"/>
      <c r="W701" s="37"/>
      <c r="X701" s="37"/>
      <c r="Y701" s="37"/>
      <c r="Z701" s="37"/>
      <c r="AA701" s="37"/>
      <c r="AB701" s="37"/>
      <c r="AC701" s="37"/>
      <c r="AD701" s="37"/>
      <c r="AE701" s="37"/>
      <c r="AR701" s="238" t="s">
        <v>243</v>
      </c>
      <c r="AT701" s="238" t="s">
        <v>158</v>
      </c>
      <c r="AU701" s="238" t="s">
        <v>85</v>
      </c>
      <c r="AY701" s="16" t="s">
        <v>156</v>
      </c>
      <c r="BE701" s="239">
        <f>IF(N701="základní",J701,0)</f>
        <v>0</v>
      </c>
      <c r="BF701" s="239">
        <f>IF(N701="snížená",J701,0)</f>
        <v>0</v>
      </c>
      <c r="BG701" s="239">
        <f>IF(N701="zákl. přenesená",J701,0)</f>
        <v>0</v>
      </c>
      <c r="BH701" s="239">
        <f>IF(N701="sníž. přenesená",J701,0)</f>
        <v>0</v>
      </c>
      <c r="BI701" s="239">
        <f>IF(N701="nulová",J701,0)</f>
        <v>0</v>
      </c>
      <c r="BJ701" s="16" t="s">
        <v>33</v>
      </c>
      <c r="BK701" s="239">
        <f>ROUND(I701*H701,2)</f>
        <v>0</v>
      </c>
      <c r="BL701" s="16" t="s">
        <v>243</v>
      </c>
      <c r="BM701" s="238" t="s">
        <v>1383</v>
      </c>
    </row>
    <row r="702" s="13" customFormat="1">
      <c r="A702" s="13"/>
      <c r="B702" s="240"/>
      <c r="C702" s="241"/>
      <c r="D702" s="242" t="s">
        <v>164</v>
      </c>
      <c r="E702" s="243" t="s">
        <v>1</v>
      </c>
      <c r="F702" s="244" t="s">
        <v>1384</v>
      </c>
      <c r="G702" s="241"/>
      <c r="H702" s="245">
        <v>18.239999999999998</v>
      </c>
      <c r="I702" s="246"/>
      <c r="J702" s="241"/>
      <c r="K702" s="241"/>
      <c r="L702" s="247"/>
      <c r="M702" s="248"/>
      <c r="N702" s="249"/>
      <c r="O702" s="249"/>
      <c r="P702" s="249"/>
      <c r="Q702" s="249"/>
      <c r="R702" s="249"/>
      <c r="S702" s="249"/>
      <c r="T702" s="250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51" t="s">
        <v>164</v>
      </c>
      <c r="AU702" s="251" t="s">
        <v>85</v>
      </c>
      <c r="AV702" s="13" t="s">
        <v>85</v>
      </c>
      <c r="AW702" s="13" t="s">
        <v>31</v>
      </c>
      <c r="AX702" s="13" t="s">
        <v>77</v>
      </c>
      <c r="AY702" s="251" t="s">
        <v>156</v>
      </c>
    </row>
    <row r="703" s="2" customFormat="1" ht="24.15" customHeight="1">
      <c r="A703" s="37"/>
      <c r="B703" s="38"/>
      <c r="C703" s="252" t="s">
        <v>1385</v>
      </c>
      <c r="D703" s="252" t="s">
        <v>263</v>
      </c>
      <c r="E703" s="253" t="s">
        <v>1386</v>
      </c>
      <c r="F703" s="254" t="s">
        <v>1387</v>
      </c>
      <c r="G703" s="255" t="s">
        <v>495</v>
      </c>
      <c r="H703" s="256">
        <v>742.03800000000001</v>
      </c>
      <c r="I703" s="257"/>
      <c r="J703" s="258">
        <f>ROUND(I703*H703,2)</f>
        <v>0</v>
      </c>
      <c r="K703" s="259"/>
      <c r="L703" s="260"/>
      <c r="M703" s="261" t="s">
        <v>1</v>
      </c>
      <c r="N703" s="262" t="s">
        <v>42</v>
      </c>
      <c r="O703" s="90"/>
      <c r="P703" s="236">
        <f>O703*H703</f>
        <v>0</v>
      </c>
      <c r="Q703" s="236">
        <v>0.001</v>
      </c>
      <c r="R703" s="236">
        <f>Q703*H703</f>
        <v>0.74203799999999998</v>
      </c>
      <c r="S703" s="236">
        <v>0</v>
      </c>
      <c r="T703" s="237">
        <f>S703*H703</f>
        <v>0</v>
      </c>
      <c r="U703" s="37"/>
      <c r="V703" s="37"/>
      <c r="W703" s="37"/>
      <c r="X703" s="37"/>
      <c r="Y703" s="37"/>
      <c r="Z703" s="37"/>
      <c r="AA703" s="37"/>
      <c r="AB703" s="37"/>
      <c r="AC703" s="37"/>
      <c r="AD703" s="37"/>
      <c r="AE703" s="37"/>
      <c r="AR703" s="238" t="s">
        <v>330</v>
      </c>
      <c r="AT703" s="238" t="s">
        <v>263</v>
      </c>
      <c r="AU703" s="238" t="s">
        <v>85</v>
      </c>
      <c r="AY703" s="16" t="s">
        <v>156</v>
      </c>
      <c r="BE703" s="239">
        <f>IF(N703="základní",J703,0)</f>
        <v>0</v>
      </c>
      <c r="BF703" s="239">
        <f>IF(N703="snížená",J703,0)</f>
        <v>0</v>
      </c>
      <c r="BG703" s="239">
        <f>IF(N703="zákl. přenesená",J703,0)</f>
        <v>0</v>
      </c>
      <c r="BH703" s="239">
        <f>IF(N703="sníž. přenesená",J703,0)</f>
        <v>0</v>
      </c>
      <c r="BI703" s="239">
        <f>IF(N703="nulová",J703,0)</f>
        <v>0</v>
      </c>
      <c r="BJ703" s="16" t="s">
        <v>33</v>
      </c>
      <c r="BK703" s="239">
        <f>ROUND(I703*H703,2)</f>
        <v>0</v>
      </c>
      <c r="BL703" s="16" t="s">
        <v>243</v>
      </c>
      <c r="BM703" s="238" t="s">
        <v>1388</v>
      </c>
    </row>
    <row r="704" s="13" customFormat="1">
      <c r="A704" s="13"/>
      <c r="B704" s="240"/>
      <c r="C704" s="241"/>
      <c r="D704" s="242" t="s">
        <v>164</v>
      </c>
      <c r="E704" s="243" t="s">
        <v>1</v>
      </c>
      <c r="F704" s="244" t="s">
        <v>1389</v>
      </c>
      <c r="G704" s="241"/>
      <c r="H704" s="245">
        <v>126.285</v>
      </c>
      <c r="I704" s="246"/>
      <c r="J704" s="241"/>
      <c r="K704" s="241"/>
      <c r="L704" s="247"/>
      <c r="M704" s="248"/>
      <c r="N704" s="249"/>
      <c r="O704" s="249"/>
      <c r="P704" s="249"/>
      <c r="Q704" s="249"/>
      <c r="R704" s="249"/>
      <c r="S704" s="249"/>
      <c r="T704" s="250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51" t="s">
        <v>164</v>
      </c>
      <c r="AU704" s="251" t="s">
        <v>85</v>
      </c>
      <c r="AV704" s="13" t="s">
        <v>85</v>
      </c>
      <c r="AW704" s="13" t="s">
        <v>31</v>
      </c>
      <c r="AX704" s="13" t="s">
        <v>77</v>
      </c>
      <c r="AY704" s="251" t="s">
        <v>156</v>
      </c>
    </row>
    <row r="705" s="13" customFormat="1">
      <c r="A705" s="13"/>
      <c r="B705" s="240"/>
      <c r="C705" s="241"/>
      <c r="D705" s="242" t="s">
        <v>164</v>
      </c>
      <c r="E705" s="243" t="s">
        <v>1</v>
      </c>
      <c r="F705" s="244" t="s">
        <v>1390</v>
      </c>
      <c r="G705" s="241"/>
      <c r="H705" s="245">
        <v>99.846000000000004</v>
      </c>
      <c r="I705" s="246"/>
      <c r="J705" s="241"/>
      <c r="K705" s="241"/>
      <c r="L705" s="247"/>
      <c r="M705" s="248"/>
      <c r="N705" s="249"/>
      <c r="O705" s="249"/>
      <c r="P705" s="249"/>
      <c r="Q705" s="249"/>
      <c r="R705" s="249"/>
      <c r="S705" s="249"/>
      <c r="T705" s="250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51" t="s">
        <v>164</v>
      </c>
      <c r="AU705" s="251" t="s">
        <v>85</v>
      </c>
      <c r="AV705" s="13" t="s">
        <v>85</v>
      </c>
      <c r="AW705" s="13" t="s">
        <v>31</v>
      </c>
      <c r="AX705" s="13" t="s">
        <v>77</v>
      </c>
      <c r="AY705" s="251" t="s">
        <v>156</v>
      </c>
    </row>
    <row r="706" s="13" customFormat="1">
      <c r="A706" s="13"/>
      <c r="B706" s="240"/>
      <c r="C706" s="241"/>
      <c r="D706" s="242" t="s">
        <v>164</v>
      </c>
      <c r="E706" s="243" t="s">
        <v>1</v>
      </c>
      <c r="F706" s="244" t="s">
        <v>1391</v>
      </c>
      <c r="G706" s="241"/>
      <c r="H706" s="245">
        <v>295.01999999999998</v>
      </c>
      <c r="I706" s="246"/>
      <c r="J706" s="241"/>
      <c r="K706" s="241"/>
      <c r="L706" s="247"/>
      <c r="M706" s="248"/>
      <c r="N706" s="249"/>
      <c r="O706" s="249"/>
      <c r="P706" s="249"/>
      <c r="Q706" s="249"/>
      <c r="R706" s="249"/>
      <c r="S706" s="249"/>
      <c r="T706" s="250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51" t="s">
        <v>164</v>
      </c>
      <c r="AU706" s="251" t="s">
        <v>85</v>
      </c>
      <c r="AV706" s="13" t="s">
        <v>85</v>
      </c>
      <c r="AW706" s="13" t="s">
        <v>31</v>
      </c>
      <c r="AX706" s="13" t="s">
        <v>77</v>
      </c>
      <c r="AY706" s="251" t="s">
        <v>156</v>
      </c>
    </row>
    <row r="707" s="13" customFormat="1">
      <c r="A707" s="13"/>
      <c r="B707" s="240"/>
      <c r="C707" s="241"/>
      <c r="D707" s="242" t="s">
        <v>164</v>
      </c>
      <c r="E707" s="243" t="s">
        <v>1</v>
      </c>
      <c r="F707" s="244" t="s">
        <v>1392</v>
      </c>
      <c r="G707" s="241"/>
      <c r="H707" s="245">
        <v>152.12200000000001</v>
      </c>
      <c r="I707" s="246"/>
      <c r="J707" s="241"/>
      <c r="K707" s="241"/>
      <c r="L707" s="247"/>
      <c r="M707" s="248"/>
      <c r="N707" s="249"/>
      <c r="O707" s="249"/>
      <c r="P707" s="249"/>
      <c r="Q707" s="249"/>
      <c r="R707" s="249"/>
      <c r="S707" s="249"/>
      <c r="T707" s="250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51" t="s">
        <v>164</v>
      </c>
      <c r="AU707" s="251" t="s">
        <v>85</v>
      </c>
      <c r="AV707" s="13" t="s">
        <v>85</v>
      </c>
      <c r="AW707" s="13" t="s">
        <v>31</v>
      </c>
      <c r="AX707" s="13" t="s">
        <v>77</v>
      </c>
      <c r="AY707" s="251" t="s">
        <v>156</v>
      </c>
    </row>
    <row r="708" s="13" customFormat="1">
      <c r="A708" s="13"/>
      <c r="B708" s="240"/>
      <c r="C708" s="241"/>
      <c r="D708" s="242" t="s">
        <v>164</v>
      </c>
      <c r="E708" s="243" t="s">
        <v>1</v>
      </c>
      <c r="F708" s="244" t="s">
        <v>1393</v>
      </c>
      <c r="G708" s="241"/>
      <c r="H708" s="245">
        <v>68.765000000000001</v>
      </c>
      <c r="I708" s="246"/>
      <c r="J708" s="241"/>
      <c r="K708" s="241"/>
      <c r="L708" s="247"/>
      <c r="M708" s="248"/>
      <c r="N708" s="249"/>
      <c r="O708" s="249"/>
      <c r="P708" s="249"/>
      <c r="Q708" s="249"/>
      <c r="R708" s="249"/>
      <c r="S708" s="249"/>
      <c r="T708" s="250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51" t="s">
        <v>164</v>
      </c>
      <c r="AU708" s="251" t="s">
        <v>85</v>
      </c>
      <c r="AV708" s="13" t="s">
        <v>85</v>
      </c>
      <c r="AW708" s="13" t="s">
        <v>31</v>
      </c>
      <c r="AX708" s="13" t="s">
        <v>77</v>
      </c>
      <c r="AY708" s="251" t="s">
        <v>156</v>
      </c>
    </row>
    <row r="709" s="2" customFormat="1" ht="16.5" customHeight="1">
      <c r="A709" s="37"/>
      <c r="B709" s="38"/>
      <c r="C709" s="226" t="s">
        <v>1394</v>
      </c>
      <c r="D709" s="226" t="s">
        <v>158</v>
      </c>
      <c r="E709" s="227" t="s">
        <v>1395</v>
      </c>
      <c r="F709" s="228" t="s">
        <v>1396</v>
      </c>
      <c r="G709" s="229" t="s">
        <v>161</v>
      </c>
      <c r="H709" s="230">
        <v>6.8200000000000003</v>
      </c>
      <c r="I709" s="231"/>
      <c r="J709" s="232">
        <f>ROUND(I709*H709,2)</f>
        <v>0</v>
      </c>
      <c r="K709" s="233"/>
      <c r="L709" s="43"/>
      <c r="M709" s="234" t="s">
        <v>1</v>
      </c>
      <c r="N709" s="235" t="s">
        <v>42</v>
      </c>
      <c r="O709" s="90"/>
      <c r="P709" s="236">
        <f>O709*H709</f>
        <v>0</v>
      </c>
      <c r="Q709" s="236">
        <v>0</v>
      </c>
      <c r="R709" s="236">
        <f>Q709*H709</f>
        <v>0</v>
      </c>
      <c r="S709" s="236">
        <v>0.02</v>
      </c>
      <c r="T709" s="237">
        <f>S709*H709</f>
        <v>0.13640000000000002</v>
      </c>
      <c r="U709" s="37"/>
      <c r="V709" s="37"/>
      <c r="W709" s="37"/>
      <c r="X709" s="37"/>
      <c r="Y709" s="37"/>
      <c r="Z709" s="37"/>
      <c r="AA709" s="37"/>
      <c r="AB709" s="37"/>
      <c r="AC709" s="37"/>
      <c r="AD709" s="37"/>
      <c r="AE709" s="37"/>
      <c r="AR709" s="238" t="s">
        <v>162</v>
      </c>
      <c r="AT709" s="238" t="s">
        <v>158</v>
      </c>
      <c r="AU709" s="238" t="s">
        <v>85</v>
      </c>
      <c r="AY709" s="16" t="s">
        <v>156</v>
      </c>
      <c r="BE709" s="239">
        <f>IF(N709="základní",J709,0)</f>
        <v>0</v>
      </c>
      <c r="BF709" s="239">
        <f>IF(N709="snížená",J709,0)</f>
        <v>0</v>
      </c>
      <c r="BG709" s="239">
        <f>IF(N709="zákl. přenesená",J709,0)</f>
        <v>0</v>
      </c>
      <c r="BH709" s="239">
        <f>IF(N709="sníž. přenesená",J709,0)</f>
        <v>0</v>
      </c>
      <c r="BI709" s="239">
        <f>IF(N709="nulová",J709,0)</f>
        <v>0</v>
      </c>
      <c r="BJ709" s="16" t="s">
        <v>33</v>
      </c>
      <c r="BK709" s="239">
        <f>ROUND(I709*H709,2)</f>
        <v>0</v>
      </c>
      <c r="BL709" s="16" t="s">
        <v>162</v>
      </c>
      <c r="BM709" s="238" t="s">
        <v>1397</v>
      </c>
    </row>
    <row r="710" s="13" customFormat="1">
      <c r="A710" s="13"/>
      <c r="B710" s="240"/>
      <c r="C710" s="241"/>
      <c r="D710" s="242" t="s">
        <v>164</v>
      </c>
      <c r="E710" s="243" t="s">
        <v>1</v>
      </c>
      <c r="F710" s="244" t="s">
        <v>1398</v>
      </c>
      <c r="G710" s="241"/>
      <c r="H710" s="245">
        <v>6.8200000000000003</v>
      </c>
      <c r="I710" s="246"/>
      <c r="J710" s="241"/>
      <c r="K710" s="241"/>
      <c r="L710" s="247"/>
      <c r="M710" s="248"/>
      <c r="N710" s="249"/>
      <c r="O710" s="249"/>
      <c r="P710" s="249"/>
      <c r="Q710" s="249"/>
      <c r="R710" s="249"/>
      <c r="S710" s="249"/>
      <c r="T710" s="250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51" t="s">
        <v>164</v>
      </c>
      <c r="AU710" s="251" t="s">
        <v>85</v>
      </c>
      <c r="AV710" s="13" t="s">
        <v>85</v>
      </c>
      <c r="AW710" s="13" t="s">
        <v>31</v>
      </c>
      <c r="AX710" s="13" t="s">
        <v>77</v>
      </c>
      <c r="AY710" s="251" t="s">
        <v>156</v>
      </c>
    </row>
    <row r="711" s="2" customFormat="1" ht="33" customHeight="1">
      <c r="A711" s="37"/>
      <c r="B711" s="38"/>
      <c r="C711" s="226" t="s">
        <v>1399</v>
      </c>
      <c r="D711" s="226" t="s">
        <v>158</v>
      </c>
      <c r="E711" s="227" t="s">
        <v>1400</v>
      </c>
      <c r="F711" s="228" t="s">
        <v>1401</v>
      </c>
      <c r="G711" s="229" t="s">
        <v>288</v>
      </c>
      <c r="H711" s="230">
        <v>3</v>
      </c>
      <c r="I711" s="231"/>
      <c r="J711" s="232">
        <f>ROUND(I711*H711,2)</f>
        <v>0</v>
      </c>
      <c r="K711" s="233"/>
      <c r="L711" s="43"/>
      <c r="M711" s="234" t="s">
        <v>1</v>
      </c>
      <c r="N711" s="235" t="s">
        <v>42</v>
      </c>
      <c r="O711" s="90"/>
      <c r="P711" s="236">
        <f>O711*H711</f>
        <v>0</v>
      </c>
      <c r="Q711" s="236">
        <v>0</v>
      </c>
      <c r="R711" s="236">
        <f>Q711*H711</f>
        <v>0</v>
      </c>
      <c r="S711" s="236">
        <v>0</v>
      </c>
      <c r="T711" s="237">
        <f>S711*H711</f>
        <v>0</v>
      </c>
      <c r="U711" s="37"/>
      <c r="V711" s="37"/>
      <c r="W711" s="37"/>
      <c r="X711" s="37"/>
      <c r="Y711" s="37"/>
      <c r="Z711" s="37"/>
      <c r="AA711" s="37"/>
      <c r="AB711" s="37"/>
      <c r="AC711" s="37"/>
      <c r="AD711" s="37"/>
      <c r="AE711" s="37"/>
      <c r="AR711" s="238" t="s">
        <v>243</v>
      </c>
      <c r="AT711" s="238" t="s">
        <v>158</v>
      </c>
      <c r="AU711" s="238" t="s">
        <v>85</v>
      </c>
      <c r="AY711" s="16" t="s">
        <v>156</v>
      </c>
      <c r="BE711" s="239">
        <f>IF(N711="základní",J711,0)</f>
        <v>0</v>
      </c>
      <c r="BF711" s="239">
        <f>IF(N711="snížená",J711,0)</f>
        <v>0</v>
      </c>
      <c r="BG711" s="239">
        <f>IF(N711="zákl. přenesená",J711,0)</f>
        <v>0</v>
      </c>
      <c r="BH711" s="239">
        <f>IF(N711="sníž. přenesená",J711,0)</f>
        <v>0</v>
      </c>
      <c r="BI711" s="239">
        <f>IF(N711="nulová",J711,0)</f>
        <v>0</v>
      </c>
      <c r="BJ711" s="16" t="s">
        <v>33</v>
      </c>
      <c r="BK711" s="239">
        <f>ROUND(I711*H711,2)</f>
        <v>0</v>
      </c>
      <c r="BL711" s="16" t="s">
        <v>243</v>
      </c>
      <c r="BM711" s="238" t="s">
        <v>1402</v>
      </c>
    </row>
    <row r="712" s="2" customFormat="1" ht="37.8" customHeight="1">
      <c r="A712" s="37"/>
      <c r="B712" s="38"/>
      <c r="C712" s="226" t="s">
        <v>1403</v>
      </c>
      <c r="D712" s="226" t="s">
        <v>158</v>
      </c>
      <c r="E712" s="227" t="s">
        <v>1404</v>
      </c>
      <c r="F712" s="228" t="s">
        <v>1405</v>
      </c>
      <c r="G712" s="229" t="s">
        <v>288</v>
      </c>
      <c r="H712" s="230">
        <v>1</v>
      </c>
      <c r="I712" s="231"/>
      <c r="J712" s="232">
        <f>ROUND(I712*H712,2)</f>
        <v>0</v>
      </c>
      <c r="K712" s="233"/>
      <c r="L712" s="43"/>
      <c r="M712" s="234" t="s">
        <v>1</v>
      </c>
      <c r="N712" s="235" t="s">
        <v>42</v>
      </c>
      <c r="O712" s="90"/>
      <c r="P712" s="236">
        <f>O712*H712</f>
        <v>0</v>
      </c>
      <c r="Q712" s="236">
        <v>0.80000000000000004</v>
      </c>
      <c r="R712" s="236">
        <f>Q712*H712</f>
        <v>0.80000000000000004</v>
      </c>
      <c r="S712" s="236">
        <v>0</v>
      </c>
      <c r="T712" s="237">
        <f>S712*H712</f>
        <v>0</v>
      </c>
      <c r="U712" s="37"/>
      <c r="V712" s="37"/>
      <c r="W712" s="37"/>
      <c r="X712" s="37"/>
      <c r="Y712" s="37"/>
      <c r="Z712" s="37"/>
      <c r="AA712" s="37"/>
      <c r="AB712" s="37"/>
      <c r="AC712" s="37"/>
      <c r="AD712" s="37"/>
      <c r="AE712" s="37"/>
      <c r="AR712" s="238" t="s">
        <v>243</v>
      </c>
      <c r="AT712" s="238" t="s">
        <v>158</v>
      </c>
      <c r="AU712" s="238" t="s">
        <v>85</v>
      </c>
      <c r="AY712" s="16" t="s">
        <v>156</v>
      </c>
      <c r="BE712" s="239">
        <f>IF(N712="základní",J712,0)</f>
        <v>0</v>
      </c>
      <c r="BF712" s="239">
        <f>IF(N712="snížená",J712,0)</f>
        <v>0</v>
      </c>
      <c r="BG712" s="239">
        <f>IF(N712="zákl. přenesená",J712,0)</f>
        <v>0</v>
      </c>
      <c r="BH712" s="239">
        <f>IF(N712="sníž. přenesená",J712,0)</f>
        <v>0</v>
      </c>
      <c r="BI712" s="239">
        <f>IF(N712="nulová",J712,0)</f>
        <v>0</v>
      </c>
      <c r="BJ712" s="16" t="s">
        <v>33</v>
      </c>
      <c r="BK712" s="239">
        <f>ROUND(I712*H712,2)</f>
        <v>0</v>
      </c>
      <c r="BL712" s="16" t="s">
        <v>243</v>
      </c>
      <c r="BM712" s="238" t="s">
        <v>1406</v>
      </c>
    </row>
    <row r="713" s="2" customFormat="1" ht="33" customHeight="1">
      <c r="A713" s="37"/>
      <c r="B713" s="38"/>
      <c r="C713" s="226" t="s">
        <v>1407</v>
      </c>
      <c r="D713" s="226" t="s">
        <v>158</v>
      </c>
      <c r="E713" s="227" t="s">
        <v>1408</v>
      </c>
      <c r="F713" s="228" t="s">
        <v>1409</v>
      </c>
      <c r="G713" s="229" t="s">
        <v>288</v>
      </c>
      <c r="H713" s="230">
        <v>1</v>
      </c>
      <c r="I713" s="231"/>
      <c r="J713" s="232">
        <f>ROUND(I713*H713,2)</f>
        <v>0</v>
      </c>
      <c r="K713" s="233"/>
      <c r="L713" s="43"/>
      <c r="M713" s="234" t="s">
        <v>1</v>
      </c>
      <c r="N713" s="235" t="s">
        <v>42</v>
      </c>
      <c r="O713" s="90"/>
      <c r="P713" s="236">
        <f>O713*H713</f>
        <v>0</v>
      </c>
      <c r="Q713" s="236">
        <v>0.80000000000000004</v>
      </c>
      <c r="R713" s="236">
        <f>Q713*H713</f>
        <v>0.80000000000000004</v>
      </c>
      <c r="S713" s="236">
        <v>0</v>
      </c>
      <c r="T713" s="237">
        <f>S713*H713</f>
        <v>0</v>
      </c>
      <c r="U713" s="37"/>
      <c r="V713" s="37"/>
      <c r="W713" s="37"/>
      <c r="X713" s="37"/>
      <c r="Y713" s="37"/>
      <c r="Z713" s="37"/>
      <c r="AA713" s="37"/>
      <c r="AB713" s="37"/>
      <c r="AC713" s="37"/>
      <c r="AD713" s="37"/>
      <c r="AE713" s="37"/>
      <c r="AR713" s="238" t="s">
        <v>243</v>
      </c>
      <c r="AT713" s="238" t="s">
        <v>158</v>
      </c>
      <c r="AU713" s="238" t="s">
        <v>85</v>
      </c>
      <c r="AY713" s="16" t="s">
        <v>156</v>
      </c>
      <c r="BE713" s="239">
        <f>IF(N713="základní",J713,0)</f>
        <v>0</v>
      </c>
      <c r="BF713" s="239">
        <f>IF(N713="snížená",J713,0)</f>
        <v>0</v>
      </c>
      <c r="BG713" s="239">
        <f>IF(N713="zákl. přenesená",J713,0)</f>
        <v>0</v>
      </c>
      <c r="BH713" s="239">
        <f>IF(N713="sníž. přenesená",J713,0)</f>
        <v>0</v>
      </c>
      <c r="BI713" s="239">
        <f>IF(N713="nulová",J713,0)</f>
        <v>0</v>
      </c>
      <c r="BJ713" s="16" t="s">
        <v>33</v>
      </c>
      <c r="BK713" s="239">
        <f>ROUND(I713*H713,2)</f>
        <v>0</v>
      </c>
      <c r="BL713" s="16" t="s">
        <v>243</v>
      </c>
      <c r="BM713" s="238" t="s">
        <v>1410</v>
      </c>
    </row>
    <row r="714" s="2" customFormat="1" ht="33" customHeight="1">
      <c r="A714" s="37"/>
      <c r="B714" s="38"/>
      <c r="C714" s="226" t="s">
        <v>1411</v>
      </c>
      <c r="D714" s="226" t="s">
        <v>158</v>
      </c>
      <c r="E714" s="227" t="s">
        <v>1412</v>
      </c>
      <c r="F714" s="228" t="s">
        <v>1413</v>
      </c>
      <c r="G714" s="229" t="s">
        <v>288</v>
      </c>
      <c r="H714" s="230">
        <v>1</v>
      </c>
      <c r="I714" s="231"/>
      <c r="J714" s="232">
        <f>ROUND(I714*H714,2)</f>
        <v>0</v>
      </c>
      <c r="K714" s="233"/>
      <c r="L714" s="43"/>
      <c r="M714" s="234" t="s">
        <v>1</v>
      </c>
      <c r="N714" s="235" t="s">
        <v>42</v>
      </c>
      <c r="O714" s="90"/>
      <c r="P714" s="236">
        <f>O714*H714</f>
        <v>0</v>
      </c>
      <c r="Q714" s="236">
        <v>0.80000000000000004</v>
      </c>
      <c r="R714" s="236">
        <f>Q714*H714</f>
        <v>0.80000000000000004</v>
      </c>
      <c r="S714" s="236">
        <v>0</v>
      </c>
      <c r="T714" s="237">
        <f>S714*H714</f>
        <v>0</v>
      </c>
      <c r="U714" s="37"/>
      <c r="V714" s="37"/>
      <c r="W714" s="37"/>
      <c r="X714" s="37"/>
      <c r="Y714" s="37"/>
      <c r="Z714" s="37"/>
      <c r="AA714" s="37"/>
      <c r="AB714" s="37"/>
      <c r="AC714" s="37"/>
      <c r="AD714" s="37"/>
      <c r="AE714" s="37"/>
      <c r="AR714" s="238" t="s">
        <v>243</v>
      </c>
      <c r="AT714" s="238" t="s">
        <v>158</v>
      </c>
      <c r="AU714" s="238" t="s">
        <v>85</v>
      </c>
      <c r="AY714" s="16" t="s">
        <v>156</v>
      </c>
      <c r="BE714" s="239">
        <f>IF(N714="základní",J714,0)</f>
        <v>0</v>
      </c>
      <c r="BF714" s="239">
        <f>IF(N714="snížená",J714,0)</f>
        <v>0</v>
      </c>
      <c r="BG714" s="239">
        <f>IF(N714="zákl. přenesená",J714,0)</f>
        <v>0</v>
      </c>
      <c r="BH714" s="239">
        <f>IF(N714="sníž. přenesená",J714,0)</f>
        <v>0</v>
      </c>
      <c r="BI714" s="239">
        <f>IF(N714="nulová",J714,0)</f>
        <v>0</v>
      </c>
      <c r="BJ714" s="16" t="s">
        <v>33</v>
      </c>
      <c r="BK714" s="239">
        <f>ROUND(I714*H714,2)</f>
        <v>0</v>
      </c>
      <c r="BL714" s="16" t="s">
        <v>243</v>
      </c>
      <c r="BM714" s="238" t="s">
        <v>1414</v>
      </c>
    </row>
    <row r="715" s="2" customFormat="1" ht="24.15" customHeight="1">
      <c r="A715" s="37"/>
      <c r="B715" s="38"/>
      <c r="C715" s="226" t="s">
        <v>1415</v>
      </c>
      <c r="D715" s="226" t="s">
        <v>158</v>
      </c>
      <c r="E715" s="227" t="s">
        <v>1416</v>
      </c>
      <c r="F715" s="228" t="s">
        <v>1417</v>
      </c>
      <c r="G715" s="229" t="s">
        <v>234</v>
      </c>
      <c r="H715" s="230">
        <v>3.1429999999999998</v>
      </c>
      <c r="I715" s="231"/>
      <c r="J715" s="232">
        <f>ROUND(I715*H715,2)</f>
        <v>0</v>
      </c>
      <c r="K715" s="233"/>
      <c r="L715" s="43"/>
      <c r="M715" s="234" t="s">
        <v>1</v>
      </c>
      <c r="N715" s="235" t="s">
        <v>42</v>
      </c>
      <c r="O715" s="90"/>
      <c r="P715" s="236">
        <f>O715*H715</f>
        <v>0</v>
      </c>
      <c r="Q715" s="236">
        <v>0</v>
      </c>
      <c r="R715" s="236">
        <f>Q715*H715</f>
        <v>0</v>
      </c>
      <c r="S715" s="236">
        <v>0</v>
      </c>
      <c r="T715" s="237">
        <f>S715*H715</f>
        <v>0</v>
      </c>
      <c r="U715" s="37"/>
      <c r="V715" s="37"/>
      <c r="W715" s="37"/>
      <c r="X715" s="37"/>
      <c r="Y715" s="37"/>
      <c r="Z715" s="37"/>
      <c r="AA715" s="37"/>
      <c r="AB715" s="37"/>
      <c r="AC715" s="37"/>
      <c r="AD715" s="37"/>
      <c r="AE715" s="37"/>
      <c r="AR715" s="238" t="s">
        <v>243</v>
      </c>
      <c r="AT715" s="238" t="s">
        <v>158</v>
      </c>
      <c r="AU715" s="238" t="s">
        <v>85</v>
      </c>
      <c r="AY715" s="16" t="s">
        <v>156</v>
      </c>
      <c r="BE715" s="239">
        <f>IF(N715="základní",J715,0)</f>
        <v>0</v>
      </c>
      <c r="BF715" s="239">
        <f>IF(N715="snížená",J715,0)</f>
        <v>0</v>
      </c>
      <c r="BG715" s="239">
        <f>IF(N715="zákl. přenesená",J715,0)</f>
        <v>0</v>
      </c>
      <c r="BH715" s="239">
        <f>IF(N715="sníž. přenesená",J715,0)</f>
        <v>0</v>
      </c>
      <c r="BI715" s="239">
        <f>IF(N715="nulová",J715,0)</f>
        <v>0</v>
      </c>
      <c r="BJ715" s="16" t="s">
        <v>33</v>
      </c>
      <c r="BK715" s="239">
        <f>ROUND(I715*H715,2)</f>
        <v>0</v>
      </c>
      <c r="BL715" s="16" t="s">
        <v>243</v>
      </c>
      <c r="BM715" s="238" t="s">
        <v>1418</v>
      </c>
    </row>
    <row r="716" s="12" customFormat="1" ht="22.8" customHeight="1">
      <c r="A716" s="12"/>
      <c r="B716" s="210"/>
      <c r="C716" s="211"/>
      <c r="D716" s="212" t="s">
        <v>76</v>
      </c>
      <c r="E716" s="224" t="s">
        <v>1419</v>
      </c>
      <c r="F716" s="224" t="s">
        <v>1420</v>
      </c>
      <c r="G716" s="211"/>
      <c r="H716" s="211"/>
      <c r="I716" s="214"/>
      <c r="J716" s="225">
        <f>BK716</f>
        <v>0</v>
      </c>
      <c r="K716" s="211"/>
      <c r="L716" s="216"/>
      <c r="M716" s="217"/>
      <c r="N716" s="218"/>
      <c r="O716" s="218"/>
      <c r="P716" s="219">
        <f>SUM(P717:P744)</f>
        <v>0</v>
      </c>
      <c r="Q716" s="218"/>
      <c r="R716" s="219">
        <f>SUM(R717:R744)</f>
        <v>1.3219990100000001</v>
      </c>
      <c r="S716" s="218"/>
      <c r="T716" s="220">
        <f>SUM(T717:T744)</f>
        <v>0</v>
      </c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R716" s="221" t="s">
        <v>85</v>
      </c>
      <c r="AT716" s="222" t="s">
        <v>76</v>
      </c>
      <c r="AU716" s="222" t="s">
        <v>33</v>
      </c>
      <c r="AY716" s="221" t="s">
        <v>156</v>
      </c>
      <c r="BK716" s="223">
        <f>SUM(BK717:BK744)</f>
        <v>0</v>
      </c>
    </row>
    <row r="717" s="2" customFormat="1" ht="16.5" customHeight="1">
      <c r="A717" s="37"/>
      <c r="B717" s="38"/>
      <c r="C717" s="226" t="s">
        <v>1421</v>
      </c>
      <c r="D717" s="226" t="s">
        <v>158</v>
      </c>
      <c r="E717" s="227" t="s">
        <v>1422</v>
      </c>
      <c r="F717" s="228" t="s">
        <v>1423</v>
      </c>
      <c r="G717" s="229" t="s">
        <v>161</v>
      </c>
      <c r="H717" s="230">
        <v>40.469999999999999</v>
      </c>
      <c r="I717" s="231"/>
      <c r="J717" s="232">
        <f>ROUND(I717*H717,2)</f>
        <v>0</v>
      </c>
      <c r="K717" s="233"/>
      <c r="L717" s="43"/>
      <c r="M717" s="234" t="s">
        <v>1</v>
      </c>
      <c r="N717" s="235" t="s">
        <v>42</v>
      </c>
      <c r="O717" s="90"/>
      <c r="P717" s="236">
        <f>O717*H717</f>
        <v>0</v>
      </c>
      <c r="Q717" s="236">
        <v>0.00029999999999999997</v>
      </c>
      <c r="R717" s="236">
        <f>Q717*H717</f>
        <v>0.012140999999999999</v>
      </c>
      <c r="S717" s="236">
        <v>0</v>
      </c>
      <c r="T717" s="237">
        <f>S717*H717</f>
        <v>0</v>
      </c>
      <c r="U717" s="37"/>
      <c r="V717" s="37"/>
      <c r="W717" s="37"/>
      <c r="X717" s="37"/>
      <c r="Y717" s="37"/>
      <c r="Z717" s="37"/>
      <c r="AA717" s="37"/>
      <c r="AB717" s="37"/>
      <c r="AC717" s="37"/>
      <c r="AD717" s="37"/>
      <c r="AE717" s="37"/>
      <c r="AR717" s="238" t="s">
        <v>243</v>
      </c>
      <c r="AT717" s="238" t="s">
        <v>158</v>
      </c>
      <c r="AU717" s="238" t="s">
        <v>85</v>
      </c>
      <c r="AY717" s="16" t="s">
        <v>156</v>
      </c>
      <c r="BE717" s="239">
        <f>IF(N717="základní",J717,0)</f>
        <v>0</v>
      </c>
      <c r="BF717" s="239">
        <f>IF(N717="snížená",J717,0)</f>
        <v>0</v>
      </c>
      <c r="BG717" s="239">
        <f>IF(N717="zákl. přenesená",J717,0)</f>
        <v>0</v>
      </c>
      <c r="BH717" s="239">
        <f>IF(N717="sníž. přenesená",J717,0)</f>
        <v>0</v>
      </c>
      <c r="BI717" s="239">
        <f>IF(N717="nulová",J717,0)</f>
        <v>0</v>
      </c>
      <c r="BJ717" s="16" t="s">
        <v>33</v>
      </c>
      <c r="BK717" s="239">
        <f>ROUND(I717*H717,2)</f>
        <v>0</v>
      </c>
      <c r="BL717" s="16" t="s">
        <v>243</v>
      </c>
      <c r="BM717" s="238" t="s">
        <v>1424</v>
      </c>
    </row>
    <row r="718" s="13" customFormat="1">
      <c r="A718" s="13"/>
      <c r="B718" s="240"/>
      <c r="C718" s="241"/>
      <c r="D718" s="242" t="s">
        <v>164</v>
      </c>
      <c r="E718" s="243" t="s">
        <v>1</v>
      </c>
      <c r="F718" s="244" t="s">
        <v>1425</v>
      </c>
      <c r="G718" s="241"/>
      <c r="H718" s="245">
        <v>40.469999999999999</v>
      </c>
      <c r="I718" s="246"/>
      <c r="J718" s="241"/>
      <c r="K718" s="241"/>
      <c r="L718" s="247"/>
      <c r="M718" s="248"/>
      <c r="N718" s="249"/>
      <c r="O718" s="249"/>
      <c r="P718" s="249"/>
      <c r="Q718" s="249"/>
      <c r="R718" s="249"/>
      <c r="S718" s="249"/>
      <c r="T718" s="250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51" t="s">
        <v>164</v>
      </c>
      <c r="AU718" s="251" t="s">
        <v>85</v>
      </c>
      <c r="AV718" s="13" t="s">
        <v>85</v>
      </c>
      <c r="AW718" s="13" t="s">
        <v>31</v>
      </c>
      <c r="AX718" s="13" t="s">
        <v>77</v>
      </c>
      <c r="AY718" s="251" t="s">
        <v>156</v>
      </c>
    </row>
    <row r="719" s="2" customFormat="1" ht="24.15" customHeight="1">
      <c r="A719" s="37"/>
      <c r="B719" s="38"/>
      <c r="C719" s="226" t="s">
        <v>1426</v>
      </c>
      <c r="D719" s="226" t="s">
        <v>158</v>
      </c>
      <c r="E719" s="227" t="s">
        <v>1427</v>
      </c>
      <c r="F719" s="228" t="s">
        <v>1428</v>
      </c>
      <c r="G719" s="229" t="s">
        <v>276</v>
      </c>
      <c r="H719" s="230">
        <v>9</v>
      </c>
      <c r="I719" s="231"/>
      <c r="J719" s="232">
        <f>ROUND(I719*H719,2)</f>
        <v>0</v>
      </c>
      <c r="K719" s="233"/>
      <c r="L719" s="43"/>
      <c r="M719" s="234" t="s">
        <v>1</v>
      </c>
      <c r="N719" s="235" t="s">
        <v>42</v>
      </c>
      <c r="O719" s="90"/>
      <c r="P719" s="236">
        <f>O719*H719</f>
        <v>0</v>
      </c>
      <c r="Q719" s="236">
        <v>0.00020000000000000001</v>
      </c>
      <c r="R719" s="236">
        <f>Q719*H719</f>
        <v>0.0018000000000000002</v>
      </c>
      <c r="S719" s="236">
        <v>0</v>
      </c>
      <c r="T719" s="237">
        <f>S719*H719</f>
        <v>0</v>
      </c>
      <c r="U719" s="37"/>
      <c r="V719" s="37"/>
      <c r="W719" s="37"/>
      <c r="X719" s="37"/>
      <c r="Y719" s="37"/>
      <c r="Z719" s="37"/>
      <c r="AA719" s="37"/>
      <c r="AB719" s="37"/>
      <c r="AC719" s="37"/>
      <c r="AD719" s="37"/>
      <c r="AE719" s="37"/>
      <c r="AR719" s="238" t="s">
        <v>243</v>
      </c>
      <c r="AT719" s="238" t="s">
        <v>158</v>
      </c>
      <c r="AU719" s="238" t="s">
        <v>85</v>
      </c>
      <c r="AY719" s="16" t="s">
        <v>156</v>
      </c>
      <c r="BE719" s="239">
        <f>IF(N719="základní",J719,0)</f>
        <v>0</v>
      </c>
      <c r="BF719" s="239">
        <f>IF(N719="snížená",J719,0)</f>
        <v>0</v>
      </c>
      <c r="BG719" s="239">
        <f>IF(N719="zákl. přenesená",J719,0)</f>
        <v>0</v>
      </c>
      <c r="BH719" s="239">
        <f>IF(N719="sníž. přenesená",J719,0)</f>
        <v>0</v>
      </c>
      <c r="BI719" s="239">
        <f>IF(N719="nulová",J719,0)</f>
        <v>0</v>
      </c>
      <c r="BJ719" s="16" t="s">
        <v>33</v>
      </c>
      <c r="BK719" s="239">
        <f>ROUND(I719*H719,2)</f>
        <v>0</v>
      </c>
      <c r="BL719" s="16" t="s">
        <v>243</v>
      </c>
      <c r="BM719" s="238" t="s">
        <v>1429</v>
      </c>
    </row>
    <row r="720" s="13" customFormat="1">
      <c r="A720" s="13"/>
      <c r="B720" s="240"/>
      <c r="C720" s="241"/>
      <c r="D720" s="242" t="s">
        <v>164</v>
      </c>
      <c r="E720" s="243" t="s">
        <v>1</v>
      </c>
      <c r="F720" s="244" t="s">
        <v>1430</v>
      </c>
      <c r="G720" s="241"/>
      <c r="H720" s="245">
        <v>9</v>
      </c>
      <c r="I720" s="246"/>
      <c r="J720" s="241"/>
      <c r="K720" s="241"/>
      <c r="L720" s="247"/>
      <c r="M720" s="248"/>
      <c r="N720" s="249"/>
      <c r="O720" s="249"/>
      <c r="P720" s="249"/>
      <c r="Q720" s="249"/>
      <c r="R720" s="249"/>
      <c r="S720" s="249"/>
      <c r="T720" s="250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51" t="s">
        <v>164</v>
      </c>
      <c r="AU720" s="251" t="s">
        <v>85</v>
      </c>
      <c r="AV720" s="13" t="s">
        <v>85</v>
      </c>
      <c r="AW720" s="13" t="s">
        <v>31</v>
      </c>
      <c r="AX720" s="13" t="s">
        <v>77</v>
      </c>
      <c r="AY720" s="251" t="s">
        <v>156</v>
      </c>
    </row>
    <row r="721" s="2" customFormat="1" ht="21.75" customHeight="1">
      <c r="A721" s="37"/>
      <c r="B721" s="38"/>
      <c r="C721" s="252" t="s">
        <v>1431</v>
      </c>
      <c r="D721" s="252" t="s">
        <v>263</v>
      </c>
      <c r="E721" s="253" t="s">
        <v>1432</v>
      </c>
      <c r="F721" s="254" t="s">
        <v>1433</v>
      </c>
      <c r="G721" s="255" t="s">
        <v>276</v>
      </c>
      <c r="H721" s="256">
        <v>9.9000000000000004</v>
      </c>
      <c r="I721" s="257"/>
      <c r="J721" s="258">
        <f>ROUND(I721*H721,2)</f>
        <v>0</v>
      </c>
      <c r="K721" s="259"/>
      <c r="L721" s="260"/>
      <c r="M721" s="261" t="s">
        <v>1</v>
      </c>
      <c r="N721" s="262" t="s">
        <v>42</v>
      </c>
      <c r="O721" s="90"/>
      <c r="P721" s="236">
        <f>O721*H721</f>
        <v>0</v>
      </c>
      <c r="Q721" s="236">
        <v>0.00025999999999999998</v>
      </c>
      <c r="R721" s="236">
        <f>Q721*H721</f>
        <v>0.0025739999999999999</v>
      </c>
      <c r="S721" s="236">
        <v>0</v>
      </c>
      <c r="T721" s="237">
        <f>S721*H721</f>
        <v>0</v>
      </c>
      <c r="U721" s="37"/>
      <c r="V721" s="37"/>
      <c r="W721" s="37"/>
      <c r="X721" s="37"/>
      <c r="Y721" s="37"/>
      <c r="Z721" s="37"/>
      <c r="AA721" s="37"/>
      <c r="AB721" s="37"/>
      <c r="AC721" s="37"/>
      <c r="AD721" s="37"/>
      <c r="AE721" s="37"/>
      <c r="AR721" s="238" t="s">
        <v>330</v>
      </c>
      <c r="AT721" s="238" t="s">
        <v>263</v>
      </c>
      <c r="AU721" s="238" t="s">
        <v>85</v>
      </c>
      <c r="AY721" s="16" t="s">
        <v>156</v>
      </c>
      <c r="BE721" s="239">
        <f>IF(N721="základní",J721,0)</f>
        <v>0</v>
      </c>
      <c r="BF721" s="239">
        <f>IF(N721="snížená",J721,0)</f>
        <v>0</v>
      </c>
      <c r="BG721" s="239">
        <f>IF(N721="zákl. přenesená",J721,0)</f>
        <v>0</v>
      </c>
      <c r="BH721" s="239">
        <f>IF(N721="sníž. přenesená",J721,0)</f>
        <v>0</v>
      </c>
      <c r="BI721" s="239">
        <f>IF(N721="nulová",J721,0)</f>
        <v>0</v>
      </c>
      <c r="BJ721" s="16" t="s">
        <v>33</v>
      </c>
      <c r="BK721" s="239">
        <f>ROUND(I721*H721,2)</f>
        <v>0</v>
      </c>
      <c r="BL721" s="16" t="s">
        <v>243</v>
      </c>
      <c r="BM721" s="238" t="s">
        <v>1434</v>
      </c>
    </row>
    <row r="722" s="13" customFormat="1">
      <c r="A722" s="13"/>
      <c r="B722" s="240"/>
      <c r="C722" s="241"/>
      <c r="D722" s="242" t="s">
        <v>164</v>
      </c>
      <c r="E722" s="243" t="s">
        <v>1</v>
      </c>
      <c r="F722" s="244" t="s">
        <v>205</v>
      </c>
      <c r="G722" s="241"/>
      <c r="H722" s="245">
        <v>9</v>
      </c>
      <c r="I722" s="246"/>
      <c r="J722" s="241"/>
      <c r="K722" s="241"/>
      <c r="L722" s="247"/>
      <c r="M722" s="248"/>
      <c r="N722" s="249"/>
      <c r="O722" s="249"/>
      <c r="P722" s="249"/>
      <c r="Q722" s="249"/>
      <c r="R722" s="249"/>
      <c r="S722" s="249"/>
      <c r="T722" s="250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51" t="s">
        <v>164</v>
      </c>
      <c r="AU722" s="251" t="s">
        <v>85</v>
      </c>
      <c r="AV722" s="13" t="s">
        <v>85</v>
      </c>
      <c r="AW722" s="13" t="s">
        <v>31</v>
      </c>
      <c r="AX722" s="13" t="s">
        <v>33</v>
      </c>
      <c r="AY722" s="251" t="s">
        <v>156</v>
      </c>
    </row>
    <row r="723" s="13" customFormat="1">
      <c r="A723" s="13"/>
      <c r="B723" s="240"/>
      <c r="C723" s="241"/>
      <c r="D723" s="242" t="s">
        <v>164</v>
      </c>
      <c r="E723" s="241"/>
      <c r="F723" s="244" t="s">
        <v>1435</v>
      </c>
      <c r="G723" s="241"/>
      <c r="H723" s="245">
        <v>9.9000000000000004</v>
      </c>
      <c r="I723" s="246"/>
      <c r="J723" s="241"/>
      <c r="K723" s="241"/>
      <c r="L723" s="247"/>
      <c r="M723" s="248"/>
      <c r="N723" s="249"/>
      <c r="O723" s="249"/>
      <c r="P723" s="249"/>
      <c r="Q723" s="249"/>
      <c r="R723" s="249"/>
      <c r="S723" s="249"/>
      <c r="T723" s="250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51" t="s">
        <v>164</v>
      </c>
      <c r="AU723" s="251" t="s">
        <v>85</v>
      </c>
      <c r="AV723" s="13" t="s">
        <v>85</v>
      </c>
      <c r="AW723" s="13" t="s">
        <v>4</v>
      </c>
      <c r="AX723" s="13" t="s">
        <v>33</v>
      </c>
      <c r="AY723" s="251" t="s">
        <v>156</v>
      </c>
    </row>
    <row r="724" s="2" customFormat="1" ht="24.15" customHeight="1">
      <c r="A724" s="37"/>
      <c r="B724" s="38"/>
      <c r="C724" s="226" t="s">
        <v>1436</v>
      </c>
      <c r="D724" s="226" t="s">
        <v>158</v>
      </c>
      <c r="E724" s="227" t="s">
        <v>1437</v>
      </c>
      <c r="F724" s="228" t="s">
        <v>1438</v>
      </c>
      <c r="G724" s="229" t="s">
        <v>276</v>
      </c>
      <c r="H724" s="230">
        <v>4.79</v>
      </c>
      <c r="I724" s="231"/>
      <c r="J724" s="232">
        <f>ROUND(I724*H724,2)</f>
        <v>0</v>
      </c>
      <c r="K724" s="233"/>
      <c r="L724" s="43"/>
      <c r="M724" s="234" t="s">
        <v>1</v>
      </c>
      <c r="N724" s="235" t="s">
        <v>42</v>
      </c>
      <c r="O724" s="90"/>
      <c r="P724" s="236">
        <f>O724*H724</f>
        <v>0</v>
      </c>
      <c r="Q724" s="236">
        <v>0.00034000000000000002</v>
      </c>
      <c r="R724" s="236">
        <f>Q724*H724</f>
        <v>0.0016286000000000002</v>
      </c>
      <c r="S724" s="236">
        <v>0</v>
      </c>
      <c r="T724" s="237">
        <f>S724*H724</f>
        <v>0</v>
      </c>
      <c r="U724" s="37"/>
      <c r="V724" s="37"/>
      <c r="W724" s="37"/>
      <c r="X724" s="37"/>
      <c r="Y724" s="37"/>
      <c r="Z724" s="37"/>
      <c r="AA724" s="37"/>
      <c r="AB724" s="37"/>
      <c r="AC724" s="37"/>
      <c r="AD724" s="37"/>
      <c r="AE724" s="37"/>
      <c r="AR724" s="238" t="s">
        <v>243</v>
      </c>
      <c r="AT724" s="238" t="s">
        <v>158</v>
      </c>
      <c r="AU724" s="238" t="s">
        <v>85</v>
      </c>
      <c r="AY724" s="16" t="s">
        <v>156</v>
      </c>
      <c r="BE724" s="239">
        <f>IF(N724="základní",J724,0)</f>
        <v>0</v>
      </c>
      <c r="BF724" s="239">
        <f>IF(N724="snížená",J724,0)</f>
        <v>0</v>
      </c>
      <c r="BG724" s="239">
        <f>IF(N724="zákl. přenesená",J724,0)</f>
        <v>0</v>
      </c>
      <c r="BH724" s="239">
        <f>IF(N724="sníž. přenesená",J724,0)</f>
        <v>0</v>
      </c>
      <c r="BI724" s="239">
        <f>IF(N724="nulová",J724,0)</f>
        <v>0</v>
      </c>
      <c r="BJ724" s="16" t="s">
        <v>33</v>
      </c>
      <c r="BK724" s="239">
        <f>ROUND(I724*H724,2)</f>
        <v>0</v>
      </c>
      <c r="BL724" s="16" t="s">
        <v>243</v>
      </c>
      <c r="BM724" s="238" t="s">
        <v>1439</v>
      </c>
    </row>
    <row r="725" s="13" customFormat="1">
      <c r="A725" s="13"/>
      <c r="B725" s="240"/>
      <c r="C725" s="241"/>
      <c r="D725" s="242" t="s">
        <v>164</v>
      </c>
      <c r="E725" s="243" t="s">
        <v>1</v>
      </c>
      <c r="F725" s="244" t="s">
        <v>1440</v>
      </c>
      <c r="G725" s="241"/>
      <c r="H725" s="245">
        <v>4.79</v>
      </c>
      <c r="I725" s="246"/>
      <c r="J725" s="241"/>
      <c r="K725" s="241"/>
      <c r="L725" s="247"/>
      <c r="M725" s="248"/>
      <c r="N725" s="249"/>
      <c r="O725" s="249"/>
      <c r="P725" s="249"/>
      <c r="Q725" s="249"/>
      <c r="R725" s="249"/>
      <c r="S725" s="249"/>
      <c r="T725" s="250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51" t="s">
        <v>164</v>
      </c>
      <c r="AU725" s="251" t="s">
        <v>85</v>
      </c>
      <c r="AV725" s="13" t="s">
        <v>85</v>
      </c>
      <c r="AW725" s="13" t="s">
        <v>31</v>
      </c>
      <c r="AX725" s="13" t="s">
        <v>77</v>
      </c>
      <c r="AY725" s="251" t="s">
        <v>156</v>
      </c>
    </row>
    <row r="726" s="2" customFormat="1" ht="24.15" customHeight="1">
      <c r="A726" s="37"/>
      <c r="B726" s="38"/>
      <c r="C726" s="252" t="s">
        <v>1441</v>
      </c>
      <c r="D726" s="252" t="s">
        <v>263</v>
      </c>
      <c r="E726" s="253" t="s">
        <v>1442</v>
      </c>
      <c r="F726" s="254" t="s">
        <v>1443</v>
      </c>
      <c r="G726" s="255" t="s">
        <v>276</v>
      </c>
      <c r="H726" s="256">
        <v>5.2690000000000001</v>
      </c>
      <c r="I726" s="257"/>
      <c r="J726" s="258">
        <f>ROUND(I726*H726,2)</f>
        <v>0</v>
      </c>
      <c r="K726" s="259"/>
      <c r="L726" s="260"/>
      <c r="M726" s="261" t="s">
        <v>1</v>
      </c>
      <c r="N726" s="262" t="s">
        <v>42</v>
      </c>
      <c r="O726" s="90"/>
      <c r="P726" s="236">
        <f>O726*H726</f>
        <v>0</v>
      </c>
      <c r="Q726" s="236">
        <v>0.00038999999999999999</v>
      </c>
      <c r="R726" s="236">
        <f>Q726*H726</f>
        <v>0.0020549100000000001</v>
      </c>
      <c r="S726" s="236">
        <v>0</v>
      </c>
      <c r="T726" s="237">
        <f>S726*H726</f>
        <v>0</v>
      </c>
      <c r="U726" s="37"/>
      <c r="V726" s="37"/>
      <c r="W726" s="37"/>
      <c r="X726" s="37"/>
      <c r="Y726" s="37"/>
      <c r="Z726" s="37"/>
      <c r="AA726" s="37"/>
      <c r="AB726" s="37"/>
      <c r="AC726" s="37"/>
      <c r="AD726" s="37"/>
      <c r="AE726" s="37"/>
      <c r="AR726" s="238" t="s">
        <v>330</v>
      </c>
      <c r="AT726" s="238" t="s">
        <v>263</v>
      </c>
      <c r="AU726" s="238" t="s">
        <v>85</v>
      </c>
      <c r="AY726" s="16" t="s">
        <v>156</v>
      </c>
      <c r="BE726" s="239">
        <f>IF(N726="základní",J726,0)</f>
        <v>0</v>
      </c>
      <c r="BF726" s="239">
        <f>IF(N726="snížená",J726,0)</f>
        <v>0</v>
      </c>
      <c r="BG726" s="239">
        <f>IF(N726="zákl. přenesená",J726,0)</f>
        <v>0</v>
      </c>
      <c r="BH726" s="239">
        <f>IF(N726="sníž. přenesená",J726,0)</f>
        <v>0</v>
      </c>
      <c r="BI726" s="239">
        <f>IF(N726="nulová",J726,0)</f>
        <v>0</v>
      </c>
      <c r="BJ726" s="16" t="s">
        <v>33</v>
      </c>
      <c r="BK726" s="239">
        <f>ROUND(I726*H726,2)</f>
        <v>0</v>
      </c>
      <c r="BL726" s="16" t="s">
        <v>243</v>
      </c>
      <c r="BM726" s="238" t="s">
        <v>1444</v>
      </c>
    </row>
    <row r="727" s="13" customFormat="1">
      <c r="A727" s="13"/>
      <c r="B727" s="240"/>
      <c r="C727" s="241"/>
      <c r="D727" s="242" t="s">
        <v>164</v>
      </c>
      <c r="E727" s="243" t="s">
        <v>1</v>
      </c>
      <c r="F727" s="244" t="s">
        <v>1445</v>
      </c>
      <c r="G727" s="241"/>
      <c r="H727" s="245">
        <v>4.79</v>
      </c>
      <c r="I727" s="246"/>
      <c r="J727" s="241"/>
      <c r="K727" s="241"/>
      <c r="L727" s="247"/>
      <c r="M727" s="248"/>
      <c r="N727" s="249"/>
      <c r="O727" s="249"/>
      <c r="P727" s="249"/>
      <c r="Q727" s="249"/>
      <c r="R727" s="249"/>
      <c r="S727" s="249"/>
      <c r="T727" s="250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51" t="s">
        <v>164</v>
      </c>
      <c r="AU727" s="251" t="s">
        <v>85</v>
      </c>
      <c r="AV727" s="13" t="s">
        <v>85</v>
      </c>
      <c r="AW727" s="13" t="s">
        <v>31</v>
      </c>
      <c r="AX727" s="13" t="s">
        <v>33</v>
      </c>
      <c r="AY727" s="251" t="s">
        <v>156</v>
      </c>
    </row>
    <row r="728" s="13" customFormat="1">
      <c r="A728" s="13"/>
      <c r="B728" s="240"/>
      <c r="C728" s="241"/>
      <c r="D728" s="242" t="s">
        <v>164</v>
      </c>
      <c r="E728" s="241"/>
      <c r="F728" s="244" t="s">
        <v>1446</v>
      </c>
      <c r="G728" s="241"/>
      <c r="H728" s="245">
        <v>5.2690000000000001</v>
      </c>
      <c r="I728" s="246"/>
      <c r="J728" s="241"/>
      <c r="K728" s="241"/>
      <c r="L728" s="247"/>
      <c r="M728" s="248"/>
      <c r="N728" s="249"/>
      <c r="O728" s="249"/>
      <c r="P728" s="249"/>
      <c r="Q728" s="249"/>
      <c r="R728" s="249"/>
      <c r="S728" s="249"/>
      <c r="T728" s="250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51" t="s">
        <v>164</v>
      </c>
      <c r="AU728" s="251" t="s">
        <v>85</v>
      </c>
      <c r="AV728" s="13" t="s">
        <v>85</v>
      </c>
      <c r="AW728" s="13" t="s">
        <v>4</v>
      </c>
      <c r="AX728" s="13" t="s">
        <v>33</v>
      </c>
      <c r="AY728" s="251" t="s">
        <v>156</v>
      </c>
    </row>
    <row r="729" s="2" customFormat="1" ht="37.8" customHeight="1">
      <c r="A729" s="37"/>
      <c r="B729" s="38"/>
      <c r="C729" s="226" t="s">
        <v>1447</v>
      </c>
      <c r="D729" s="226" t="s">
        <v>158</v>
      </c>
      <c r="E729" s="227" t="s">
        <v>1448</v>
      </c>
      <c r="F729" s="228" t="s">
        <v>1449</v>
      </c>
      <c r="G729" s="229" t="s">
        <v>276</v>
      </c>
      <c r="H729" s="230">
        <v>2.395</v>
      </c>
      <c r="I729" s="231"/>
      <c r="J729" s="232">
        <f>ROUND(I729*H729,2)</f>
        <v>0</v>
      </c>
      <c r="K729" s="233"/>
      <c r="L729" s="43"/>
      <c r="M729" s="234" t="s">
        <v>1</v>
      </c>
      <c r="N729" s="235" t="s">
        <v>42</v>
      </c>
      <c r="O729" s="90"/>
      <c r="P729" s="236">
        <f>O729*H729</f>
        <v>0</v>
      </c>
      <c r="Q729" s="236">
        <v>0.0015299999999999999</v>
      </c>
      <c r="R729" s="236">
        <f>Q729*H729</f>
        <v>0.0036643499999999998</v>
      </c>
      <c r="S729" s="236">
        <v>0</v>
      </c>
      <c r="T729" s="237">
        <f>S729*H729</f>
        <v>0</v>
      </c>
      <c r="U729" s="37"/>
      <c r="V729" s="37"/>
      <c r="W729" s="37"/>
      <c r="X729" s="37"/>
      <c r="Y729" s="37"/>
      <c r="Z729" s="37"/>
      <c r="AA729" s="37"/>
      <c r="AB729" s="37"/>
      <c r="AC729" s="37"/>
      <c r="AD729" s="37"/>
      <c r="AE729" s="37"/>
      <c r="AR729" s="238" t="s">
        <v>243</v>
      </c>
      <c r="AT729" s="238" t="s">
        <v>158</v>
      </c>
      <c r="AU729" s="238" t="s">
        <v>85</v>
      </c>
      <c r="AY729" s="16" t="s">
        <v>156</v>
      </c>
      <c r="BE729" s="239">
        <f>IF(N729="základní",J729,0)</f>
        <v>0</v>
      </c>
      <c r="BF729" s="239">
        <f>IF(N729="snížená",J729,0)</f>
        <v>0</v>
      </c>
      <c r="BG729" s="239">
        <f>IF(N729="zákl. přenesená",J729,0)</f>
        <v>0</v>
      </c>
      <c r="BH729" s="239">
        <f>IF(N729="sníž. přenesená",J729,0)</f>
        <v>0</v>
      </c>
      <c r="BI729" s="239">
        <f>IF(N729="nulová",J729,0)</f>
        <v>0</v>
      </c>
      <c r="BJ729" s="16" t="s">
        <v>33</v>
      </c>
      <c r="BK729" s="239">
        <f>ROUND(I729*H729,2)</f>
        <v>0</v>
      </c>
      <c r="BL729" s="16" t="s">
        <v>243</v>
      </c>
      <c r="BM729" s="238" t="s">
        <v>1450</v>
      </c>
    </row>
    <row r="730" s="2" customFormat="1" ht="37.8" customHeight="1">
      <c r="A730" s="37"/>
      <c r="B730" s="38"/>
      <c r="C730" s="226" t="s">
        <v>1451</v>
      </c>
      <c r="D730" s="226" t="s">
        <v>158</v>
      </c>
      <c r="E730" s="227" t="s">
        <v>1452</v>
      </c>
      <c r="F730" s="228" t="s">
        <v>1453</v>
      </c>
      <c r="G730" s="229" t="s">
        <v>276</v>
      </c>
      <c r="H730" s="230">
        <v>2.395</v>
      </c>
      <c r="I730" s="231"/>
      <c r="J730" s="232">
        <f>ROUND(I730*H730,2)</f>
        <v>0</v>
      </c>
      <c r="K730" s="233"/>
      <c r="L730" s="43"/>
      <c r="M730" s="234" t="s">
        <v>1</v>
      </c>
      <c r="N730" s="235" t="s">
        <v>42</v>
      </c>
      <c r="O730" s="90"/>
      <c r="P730" s="236">
        <f>O730*H730</f>
        <v>0</v>
      </c>
      <c r="Q730" s="236">
        <v>0.00198</v>
      </c>
      <c r="R730" s="236">
        <f>Q730*H730</f>
        <v>0.0047421</v>
      </c>
      <c r="S730" s="236">
        <v>0</v>
      </c>
      <c r="T730" s="237">
        <f>S730*H730</f>
        <v>0</v>
      </c>
      <c r="U730" s="37"/>
      <c r="V730" s="37"/>
      <c r="W730" s="37"/>
      <c r="X730" s="37"/>
      <c r="Y730" s="37"/>
      <c r="Z730" s="37"/>
      <c r="AA730" s="37"/>
      <c r="AB730" s="37"/>
      <c r="AC730" s="37"/>
      <c r="AD730" s="37"/>
      <c r="AE730" s="37"/>
      <c r="AR730" s="238" t="s">
        <v>243</v>
      </c>
      <c r="AT730" s="238" t="s">
        <v>158</v>
      </c>
      <c r="AU730" s="238" t="s">
        <v>85</v>
      </c>
      <c r="AY730" s="16" t="s">
        <v>156</v>
      </c>
      <c r="BE730" s="239">
        <f>IF(N730="základní",J730,0)</f>
        <v>0</v>
      </c>
      <c r="BF730" s="239">
        <f>IF(N730="snížená",J730,0)</f>
        <v>0</v>
      </c>
      <c r="BG730" s="239">
        <f>IF(N730="zákl. přenesená",J730,0)</f>
        <v>0</v>
      </c>
      <c r="BH730" s="239">
        <f>IF(N730="sníž. přenesená",J730,0)</f>
        <v>0</v>
      </c>
      <c r="BI730" s="239">
        <f>IF(N730="nulová",J730,0)</f>
        <v>0</v>
      </c>
      <c r="BJ730" s="16" t="s">
        <v>33</v>
      </c>
      <c r="BK730" s="239">
        <f>ROUND(I730*H730,2)</f>
        <v>0</v>
      </c>
      <c r="BL730" s="16" t="s">
        <v>243</v>
      </c>
      <c r="BM730" s="238" t="s">
        <v>1454</v>
      </c>
    </row>
    <row r="731" s="2" customFormat="1" ht="37.8" customHeight="1">
      <c r="A731" s="37"/>
      <c r="B731" s="38"/>
      <c r="C731" s="226" t="s">
        <v>1455</v>
      </c>
      <c r="D731" s="226" t="s">
        <v>158</v>
      </c>
      <c r="E731" s="227" t="s">
        <v>1456</v>
      </c>
      <c r="F731" s="228" t="s">
        <v>1457</v>
      </c>
      <c r="G731" s="229" t="s">
        <v>276</v>
      </c>
      <c r="H731" s="230">
        <v>4.79</v>
      </c>
      <c r="I731" s="231"/>
      <c r="J731" s="232">
        <f>ROUND(I731*H731,2)</f>
        <v>0</v>
      </c>
      <c r="K731" s="233"/>
      <c r="L731" s="43"/>
      <c r="M731" s="234" t="s">
        <v>1</v>
      </c>
      <c r="N731" s="235" t="s">
        <v>42</v>
      </c>
      <c r="O731" s="90"/>
      <c r="P731" s="236">
        <f>O731*H731</f>
        <v>0</v>
      </c>
      <c r="Q731" s="236">
        <v>0.00075000000000000002</v>
      </c>
      <c r="R731" s="236">
        <f>Q731*H731</f>
        <v>0.0035925000000000002</v>
      </c>
      <c r="S731" s="236">
        <v>0</v>
      </c>
      <c r="T731" s="237">
        <f>S731*H731</f>
        <v>0</v>
      </c>
      <c r="U731" s="37"/>
      <c r="V731" s="37"/>
      <c r="W731" s="37"/>
      <c r="X731" s="37"/>
      <c r="Y731" s="37"/>
      <c r="Z731" s="37"/>
      <c r="AA731" s="37"/>
      <c r="AB731" s="37"/>
      <c r="AC731" s="37"/>
      <c r="AD731" s="37"/>
      <c r="AE731" s="37"/>
      <c r="AR731" s="238" t="s">
        <v>243</v>
      </c>
      <c r="AT731" s="238" t="s">
        <v>158</v>
      </c>
      <c r="AU731" s="238" t="s">
        <v>85</v>
      </c>
      <c r="AY731" s="16" t="s">
        <v>156</v>
      </c>
      <c r="BE731" s="239">
        <f>IF(N731="základní",J731,0)</f>
        <v>0</v>
      </c>
      <c r="BF731" s="239">
        <f>IF(N731="snížená",J731,0)</f>
        <v>0</v>
      </c>
      <c r="BG731" s="239">
        <f>IF(N731="zákl. přenesená",J731,0)</f>
        <v>0</v>
      </c>
      <c r="BH731" s="239">
        <f>IF(N731="sníž. přenesená",J731,0)</f>
        <v>0</v>
      </c>
      <c r="BI731" s="239">
        <f>IF(N731="nulová",J731,0)</f>
        <v>0</v>
      </c>
      <c r="BJ731" s="16" t="s">
        <v>33</v>
      </c>
      <c r="BK731" s="239">
        <f>ROUND(I731*H731,2)</f>
        <v>0</v>
      </c>
      <c r="BL731" s="16" t="s">
        <v>243</v>
      </c>
      <c r="BM731" s="238" t="s">
        <v>1458</v>
      </c>
    </row>
    <row r="732" s="13" customFormat="1">
      <c r="A732" s="13"/>
      <c r="B732" s="240"/>
      <c r="C732" s="241"/>
      <c r="D732" s="242" t="s">
        <v>164</v>
      </c>
      <c r="E732" s="243" t="s">
        <v>1</v>
      </c>
      <c r="F732" s="244" t="s">
        <v>1440</v>
      </c>
      <c r="G732" s="241"/>
      <c r="H732" s="245">
        <v>4.79</v>
      </c>
      <c r="I732" s="246"/>
      <c r="J732" s="241"/>
      <c r="K732" s="241"/>
      <c r="L732" s="247"/>
      <c r="M732" s="248"/>
      <c r="N732" s="249"/>
      <c r="O732" s="249"/>
      <c r="P732" s="249"/>
      <c r="Q732" s="249"/>
      <c r="R732" s="249"/>
      <c r="S732" s="249"/>
      <c r="T732" s="250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51" t="s">
        <v>164</v>
      </c>
      <c r="AU732" s="251" t="s">
        <v>85</v>
      </c>
      <c r="AV732" s="13" t="s">
        <v>85</v>
      </c>
      <c r="AW732" s="13" t="s">
        <v>31</v>
      </c>
      <c r="AX732" s="13" t="s">
        <v>77</v>
      </c>
      <c r="AY732" s="251" t="s">
        <v>156</v>
      </c>
    </row>
    <row r="733" s="2" customFormat="1" ht="33" customHeight="1">
      <c r="A733" s="37"/>
      <c r="B733" s="38"/>
      <c r="C733" s="226" t="s">
        <v>1459</v>
      </c>
      <c r="D733" s="226" t="s">
        <v>158</v>
      </c>
      <c r="E733" s="227" t="s">
        <v>1460</v>
      </c>
      <c r="F733" s="228" t="s">
        <v>1461</v>
      </c>
      <c r="G733" s="229" t="s">
        <v>276</v>
      </c>
      <c r="H733" s="230">
        <v>2.4950000000000001</v>
      </c>
      <c r="I733" s="231"/>
      <c r="J733" s="232">
        <f>ROUND(I733*H733,2)</f>
        <v>0</v>
      </c>
      <c r="K733" s="233"/>
      <c r="L733" s="43"/>
      <c r="M733" s="234" t="s">
        <v>1</v>
      </c>
      <c r="N733" s="235" t="s">
        <v>42</v>
      </c>
      <c r="O733" s="90"/>
      <c r="P733" s="236">
        <f>O733*H733</f>
        <v>0</v>
      </c>
      <c r="Q733" s="236">
        <v>0.00042999999999999999</v>
      </c>
      <c r="R733" s="236">
        <f>Q733*H733</f>
        <v>0.00107285</v>
      </c>
      <c r="S733" s="236">
        <v>0</v>
      </c>
      <c r="T733" s="237">
        <f>S733*H733</f>
        <v>0</v>
      </c>
      <c r="U733" s="37"/>
      <c r="V733" s="37"/>
      <c r="W733" s="37"/>
      <c r="X733" s="37"/>
      <c r="Y733" s="37"/>
      <c r="Z733" s="37"/>
      <c r="AA733" s="37"/>
      <c r="AB733" s="37"/>
      <c r="AC733" s="37"/>
      <c r="AD733" s="37"/>
      <c r="AE733" s="37"/>
      <c r="AR733" s="238" t="s">
        <v>243</v>
      </c>
      <c r="AT733" s="238" t="s">
        <v>158</v>
      </c>
      <c r="AU733" s="238" t="s">
        <v>85</v>
      </c>
      <c r="AY733" s="16" t="s">
        <v>156</v>
      </c>
      <c r="BE733" s="239">
        <f>IF(N733="základní",J733,0)</f>
        <v>0</v>
      </c>
      <c r="BF733" s="239">
        <f>IF(N733="snížená",J733,0)</f>
        <v>0</v>
      </c>
      <c r="BG733" s="239">
        <f>IF(N733="zákl. přenesená",J733,0)</f>
        <v>0</v>
      </c>
      <c r="BH733" s="239">
        <f>IF(N733="sníž. přenesená",J733,0)</f>
        <v>0</v>
      </c>
      <c r="BI733" s="239">
        <f>IF(N733="nulová",J733,0)</f>
        <v>0</v>
      </c>
      <c r="BJ733" s="16" t="s">
        <v>33</v>
      </c>
      <c r="BK733" s="239">
        <f>ROUND(I733*H733,2)</f>
        <v>0</v>
      </c>
      <c r="BL733" s="16" t="s">
        <v>243</v>
      </c>
      <c r="BM733" s="238" t="s">
        <v>1462</v>
      </c>
    </row>
    <row r="734" s="13" customFormat="1">
      <c r="A734" s="13"/>
      <c r="B734" s="240"/>
      <c r="C734" s="241"/>
      <c r="D734" s="242" t="s">
        <v>164</v>
      </c>
      <c r="E734" s="243" t="s">
        <v>1</v>
      </c>
      <c r="F734" s="244" t="s">
        <v>1463</v>
      </c>
      <c r="G734" s="241"/>
      <c r="H734" s="245">
        <v>2.4950000000000001</v>
      </c>
      <c r="I734" s="246"/>
      <c r="J734" s="241"/>
      <c r="K734" s="241"/>
      <c r="L734" s="247"/>
      <c r="M734" s="248"/>
      <c r="N734" s="249"/>
      <c r="O734" s="249"/>
      <c r="P734" s="249"/>
      <c r="Q734" s="249"/>
      <c r="R734" s="249"/>
      <c r="S734" s="249"/>
      <c r="T734" s="250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51" t="s">
        <v>164</v>
      </c>
      <c r="AU734" s="251" t="s">
        <v>85</v>
      </c>
      <c r="AV734" s="13" t="s">
        <v>85</v>
      </c>
      <c r="AW734" s="13" t="s">
        <v>31</v>
      </c>
      <c r="AX734" s="13" t="s">
        <v>77</v>
      </c>
      <c r="AY734" s="251" t="s">
        <v>156</v>
      </c>
    </row>
    <row r="735" s="2" customFormat="1" ht="37.8" customHeight="1">
      <c r="A735" s="37"/>
      <c r="B735" s="38"/>
      <c r="C735" s="226" t="s">
        <v>1464</v>
      </c>
      <c r="D735" s="226" t="s">
        <v>158</v>
      </c>
      <c r="E735" s="227" t="s">
        <v>1465</v>
      </c>
      <c r="F735" s="228" t="s">
        <v>1466</v>
      </c>
      <c r="G735" s="229" t="s">
        <v>276</v>
      </c>
      <c r="H735" s="230">
        <v>1.2</v>
      </c>
      <c r="I735" s="231"/>
      <c r="J735" s="232">
        <f>ROUND(I735*H735,2)</f>
        <v>0</v>
      </c>
      <c r="K735" s="233"/>
      <c r="L735" s="43"/>
      <c r="M735" s="234" t="s">
        <v>1</v>
      </c>
      <c r="N735" s="235" t="s">
        <v>42</v>
      </c>
      <c r="O735" s="90"/>
      <c r="P735" s="236">
        <f>O735*H735</f>
        <v>0</v>
      </c>
      <c r="Q735" s="236">
        <v>0.00042999999999999999</v>
      </c>
      <c r="R735" s="236">
        <f>Q735*H735</f>
        <v>0.00051599999999999997</v>
      </c>
      <c r="S735" s="236">
        <v>0</v>
      </c>
      <c r="T735" s="237">
        <f>S735*H735</f>
        <v>0</v>
      </c>
      <c r="U735" s="37"/>
      <c r="V735" s="37"/>
      <c r="W735" s="37"/>
      <c r="X735" s="37"/>
      <c r="Y735" s="37"/>
      <c r="Z735" s="37"/>
      <c r="AA735" s="37"/>
      <c r="AB735" s="37"/>
      <c r="AC735" s="37"/>
      <c r="AD735" s="37"/>
      <c r="AE735" s="37"/>
      <c r="AR735" s="238" t="s">
        <v>243</v>
      </c>
      <c r="AT735" s="238" t="s">
        <v>158</v>
      </c>
      <c r="AU735" s="238" t="s">
        <v>85</v>
      </c>
      <c r="AY735" s="16" t="s">
        <v>156</v>
      </c>
      <c r="BE735" s="239">
        <f>IF(N735="základní",J735,0)</f>
        <v>0</v>
      </c>
      <c r="BF735" s="239">
        <f>IF(N735="snížená",J735,0)</f>
        <v>0</v>
      </c>
      <c r="BG735" s="239">
        <f>IF(N735="zákl. přenesená",J735,0)</f>
        <v>0</v>
      </c>
      <c r="BH735" s="239">
        <f>IF(N735="sníž. přenesená",J735,0)</f>
        <v>0</v>
      </c>
      <c r="BI735" s="239">
        <f>IF(N735="nulová",J735,0)</f>
        <v>0</v>
      </c>
      <c r="BJ735" s="16" t="s">
        <v>33</v>
      </c>
      <c r="BK735" s="239">
        <f>ROUND(I735*H735,2)</f>
        <v>0</v>
      </c>
      <c r="BL735" s="16" t="s">
        <v>243</v>
      </c>
      <c r="BM735" s="238" t="s">
        <v>1467</v>
      </c>
    </row>
    <row r="736" s="13" customFormat="1">
      <c r="A736" s="13"/>
      <c r="B736" s="240"/>
      <c r="C736" s="241"/>
      <c r="D736" s="242" t="s">
        <v>164</v>
      </c>
      <c r="E736" s="243" t="s">
        <v>1</v>
      </c>
      <c r="F736" s="244" t="s">
        <v>1468</v>
      </c>
      <c r="G736" s="241"/>
      <c r="H736" s="245">
        <v>1.2</v>
      </c>
      <c r="I736" s="246"/>
      <c r="J736" s="241"/>
      <c r="K736" s="241"/>
      <c r="L736" s="247"/>
      <c r="M736" s="248"/>
      <c r="N736" s="249"/>
      <c r="O736" s="249"/>
      <c r="P736" s="249"/>
      <c r="Q736" s="249"/>
      <c r="R736" s="249"/>
      <c r="S736" s="249"/>
      <c r="T736" s="250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51" t="s">
        <v>164</v>
      </c>
      <c r="AU736" s="251" t="s">
        <v>85</v>
      </c>
      <c r="AV736" s="13" t="s">
        <v>85</v>
      </c>
      <c r="AW736" s="13" t="s">
        <v>31</v>
      </c>
      <c r="AX736" s="13" t="s">
        <v>77</v>
      </c>
      <c r="AY736" s="251" t="s">
        <v>156</v>
      </c>
    </row>
    <row r="737" s="2" customFormat="1" ht="24.15" customHeight="1">
      <c r="A737" s="37"/>
      <c r="B737" s="38"/>
      <c r="C737" s="252" t="s">
        <v>1469</v>
      </c>
      <c r="D737" s="252" t="s">
        <v>263</v>
      </c>
      <c r="E737" s="253" t="s">
        <v>1470</v>
      </c>
      <c r="F737" s="254" t="s">
        <v>1471</v>
      </c>
      <c r="G737" s="255" t="s">
        <v>276</v>
      </c>
      <c r="H737" s="256">
        <v>4.0650000000000004</v>
      </c>
      <c r="I737" s="257"/>
      <c r="J737" s="258">
        <f>ROUND(I737*H737,2)</f>
        <v>0</v>
      </c>
      <c r="K737" s="259"/>
      <c r="L737" s="260"/>
      <c r="M737" s="261" t="s">
        <v>1</v>
      </c>
      <c r="N737" s="262" t="s">
        <v>42</v>
      </c>
      <c r="O737" s="90"/>
      <c r="P737" s="236">
        <f>O737*H737</f>
        <v>0</v>
      </c>
      <c r="Q737" s="236">
        <v>0.00198</v>
      </c>
      <c r="R737" s="236">
        <f>Q737*H737</f>
        <v>0.0080487000000000006</v>
      </c>
      <c r="S737" s="236">
        <v>0</v>
      </c>
      <c r="T737" s="237">
        <f>S737*H737</f>
        <v>0</v>
      </c>
      <c r="U737" s="37"/>
      <c r="V737" s="37"/>
      <c r="W737" s="37"/>
      <c r="X737" s="37"/>
      <c r="Y737" s="37"/>
      <c r="Z737" s="37"/>
      <c r="AA737" s="37"/>
      <c r="AB737" s="37"/>
      <c r="AC737" s="37"/>
      <c r="AD737" s="37"/>
      <c r="AE737" s="37"/>
      <c r="AR737" s="238" t="s">
        <v>330</v>
      </c>
      <c r="AT737" s="238" t="s">
        <v>263</v>
      </c>
      <c r="AU737" s="238" t="s">
        <v>85</v>
      </c>
      <c r="AY737" s="16" t="s">
        <v>156</v>
      </c>
      <c r="BE737" s="239">
        <f>IF(N737="základní",J737,0)</f>
        <v>0</v>
      </c>
      <c r="BF737" s="239">
        <f>IF(N737="snížená",J737,0)</f>
        <v>0</v>
      </c>
      <c r="BG737" s="239">
        <f>IF(N737="zákl. přenesená",J737,0)</f>
        <v>0</v>
      </c>
      <c r="BH737" s="239">
        <f>IF(N737="sníž. přenesená",J737,0)</f>
        <v>0</v>
      </c>
      <c r="BI737" s="239">
        <f>IF(N737="nulová",J737,0)</f>
        <v>0</v>
      </c>
      <c r="BJ737" s="16" t="s">
        <v>33</v>
      </c>
      <c r="BK737" s="239">
        <f>ROUND(I737*H737,2)</f>
        <v>0</v>
      </c>
      <c r="BL737" s="16" t="s">
        <v>243</v>
      </c>
      <c r="BM737" s="238" t="s">
        <v>1472</v>
      </c>
    </row>
    <row r="738" s="13" customFormat="1">
      <c r="A738" s="13"/>
      <c r="B738" s="240"/>
      <c r="C738" s="241"/>
      <c r="D738" s="242" t="s">
        <v>164</v>
      </c>
      <c r="E738" s="243" t="s">
        <v>1</v>
      </c>
      <c r="F738" s="244" t="s">
        <v>1473</v>
      </c>
      <c r="G738" s="241"/>
      <c r="H738" s="245">
        <v>3.6949999999999998</v>
      </c>
      <c r="I738" s="246"/>
      <c r="J738" s="241"/>
      <c r="K738" s="241"/>
      <c r="L738" s="247"/>
      <c r="M738" s="248"/>
      <c r="N738" s="249"/>
      <c r="O738" s="249"/>
      <c r="P738" s="249"/>
      <c r="Q738" s="249"/>
      <c r="R738" s="249"/>
      <c r="S738" s="249"/>
      <c r="T738" s="250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51" t="s">
        <v>164</v>
      </c>
      <c r="AU738" s="251" t="s">
        <v>85</v>
      </c>
      <c r="AV738" s="13" t="s">
        <v>85</v>
      </c>
      <c r="AW738" s="13" t="s">
        <v>31</v>
      </c>
      <c r="AX738" s="13" t="s">
        <v>33</v>
      </c>
      <c r="AY738" s="251" t="s">
        <v>156</v>
      </c>
    </row>
    <row r="739" s="13" customFormat="1">
      <c r="A739" s="13"/>
      <c r="B739" s="240"/>
      <c r="C739" s="241"/>
      <c r="D739" s="242" t="s">
        <v>164</v>
      </c>
      <c r="E739" s="241"/>
      <c r="F739" s="244" t="s">
        <v>1474</v>
      </c>
      <c r="G739" s="241"/>
      <c r="H739" s="245">
        <v>4.0650000000000004</v>
      </c>
      <c r="I739" s="246"/>
      <c r="J739" s="241"/>
      <c r="K739" s="241"/>
      <c r="L739" s="247"/>
      <c r="M739" s="248"/>
      <c r="N739" s="249"/>
      <c r="O739" s="249"/>
      <c r="P739" s="249"/>
      <c r="Q739" s="249"/>
      <c r="R739" s="249"/>
      <c r="S739" s="249"/>
      <c r="T739" s="250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51" t="s">
        <v>164</v>
      </c>
      <c r="AU739" s="251" t="s">
        <v>85</v>
      </c>
      <c r="AV739" s="13" t="s">
        <v>85</v>
      </c>
      <c r="AW739" s="13" t="s">
        <v>4</v>
      </c>
      <c r="AX739" s="13" t="s">
        <v>33</v>
      </c>
      <c r="AY739" s="251" t="s">
        <v>156</v>
      </c>
    </row>
    <row r="740" s="2" customFormat="1" ht="37.8" customHeight="1">
      <c r="A740" s="37"/>
      <c r="B740" s="38"/>
      <c r="C740" s="226" t="s">
        <v>1475</v>
      </c>
      <c r="D740" s="226" t="s">
        <v>158</v>
      </c>
      <c r="E740" s="227" t="s">
        <v>1476</v>
      </c>
      <c r="F740" s="228" t="s">
        <v>1477</v>
      </c>
      <c r="G740" s="229" t="s">
        <v>161</v>
      </c>
      <c r="H740" s="230">
        <v>40.469999999999999</v>
      </c>
      <c r="I740" s="231"/>
      <c r="J740" s="232">
        <f>ROUND(I740*H740,2)</f>
        <v>0</v>
      </c>
      <c r="K740" s="233"/>
      <c r="L740" s="43"/>
      <c r="M740" s="234" t="s">
        <v>1</v>
      </c>
      <c r="N740" s="235" t="s">
        <v>42</v>
      </c>
      <c r="O740" s="90"/>
      <c r="P740" s="236">
        <f>O740*H740</f>
        <v>0</v>
      </c>
      <c r="Q740" s="236">
        <v>0.0060000000000000001</v>
      </c>
      <c r="R740" s="236">
        <f>Q740*H740</f>
        <v>0.24282000000000001</v>
      </c>
      <c r="S740" s="236">
        <v>0</v>
      </c>
      <c r="T740" s="237">
        <f>S740*H740</f>
        <v>0</v>
      </c>
      <c r="U740" s="37"/>
      <c r="V740" s="37"/>
      <c r="W740" s="37"/>
      <c r="X740" s="37"/>
      <c r="Y740" s="37"/>
      <c r="Z740" s="37"/>
      <c r="AA740" s="37"/>
      <c r="AB740" s="37"/>
      <c r="AC740" s="37"/>
      <c r="AD740" s="37"/>
      <c r="AE740" s="37"/>
      <c r="AR740" s="238" t="s">
        <v>243</v>
      </c>
      <c r="AT740" s="238" t="s">
        <v>158</v>
      </c>
      <c r="AU740" s="238" t="s">
        <v>85</v>
      </c>
      <c r="AY740" s="16" t="s">
        <v>156</v>
      </c>
      <c r="BE740" s="239">
        <f>IF(N740="základní",J740,0)</f>
        <v>0</v>
      </c>
      <c r="BF740" s="239">
        <f>IF(N740="snížená",J740,0)</f>
        <v>0</v>
      </c>
      <c r="BG740" s="239">
        <f>IF(N740="zákl. přenesená",J740,0)</f>
        <v>0</v>
      </c>
      <c r="BH740" s="239">
        <f>IF(N740="sníž. přenesená",J740,0)</f>
        <v>0</v>
      </c>
      <c r="BI740" s="239">
        <f>IF(N740="nulová",J740,0)</f>
        <v>0</v>
      </c>
      <c r="BJ740" s="16" t="s">
        <v>33</v>
      </c>
      <c r="BK740" s="239">
        <f>ROUND(I740*H740,2)</f>
        <v>0</v>
      </c>
      <c r="BL740" s="16" t="s">
        <v>243</v>
      </c>
      <c r="BM740" s="238" t="s">
        <v>1478</v>
      </c>
    </row>
    <row r="741" s="2" customFormat="1" ht="33" customHeight="1">
      <c r="A741" s="37"/>
      <c r="B741" s="38"/>
      <c r="C741" s="252" t="s">
        <v>1479</v>
      </c>
      <c r="D741" s="252" t="s">
        <v>263</v>
      </c>
      <c r="E741" s="253" t="s">
        <v>1480</v>
      </c>
      <c r="F741" s="254" t="s">
        <v>1481</v>
      </c>
      <c r="G741" s="255" t="s">
        <v>161</v>
      </c>
      <c r="H741" s="256">
        <v>47.152000000000001</v>
      </c>
      <c r="I741" s="257"/>
      <c r="J741" s="258">
        <f>ROUND(I741*H741,2)</f>
        <v>0</v>
      </c>
      <c r="K741" s="259"/>
      <c r="L741" s="260"/>
      <c r="M741" s="261" t="s">
        <v>1</v>
      </c>
      <c r="N741" s="262" t="s">
        <v>42</v>
      </c>
      <c r="O741" s="90"/>
      <c r="P741" s="236">
        <f>O741*H741</f>
        <v>0</v>
      </c>
      <c r="Q741" s="236">
        <v>0.021999999999999999</v>
      </c>
      <c r="R741" s="236">
        <f>Q741*H741</f>
        <v>1.037344</v>
      </c>
      <c r="S741" s="236">
        <v>0</v>
      </c>
      <c r="T741" s="237">
        <f>S741*H741</f>
        <v>0</v>
      </c>
      <c r="U741" s="37"/>
      <c r="V741" s="37"/>
      <c r="W741" s="37"/>
      <c r="X741" s="37"/>
      <c r="Y741" s="37"/>
      <c r="Z741" s="37"/>
      <c r="AA741" s="37"/>
      <c r="AB741" s="37"/>
      <c r="AC741" s="37"/>
      <c r="AD741" s="37"/>
      <c r="AE741" s="37"/>
      <c r="AR741" s="238" t="s">
        <v>330</v>
      </c>
      <c r="AT741" s="238" t="s">
        <v>263</v>
      </c>
      <c r="AU741" s="238" t="s">
        <v>85</v>
      </c>
      <c r="AY741" s="16" t="s">
        <v>156</v>
      </c>
      <c r="BE741" s="239">
        <f>IF(N741="základní",J741,0)</f>
        <v>0</v>
      </c>
      <c r="BF741" s="239">
        <f>IF(N741="snížená",J741,0)</f>
        <v>0</v>
      </c>
      <c r="BG741" s="239">
        <f>IF(N741="zákl. přenesená",J741,0)</f>
        <v>0</v>
      </c>
      <c r="BH741" s="239">
        <f>IF(N741="sníž. přenesená",J741,0)</f>
        <v>0</v>
      </c>
      <c r="BI741" s="239">
        <f>IF(N741="nulová",J741,0)</f>
        <v>0</v>
      </c>
      <c r="BJ741" s="16" t="s">
        <v>33</v>
      </c>
      <c r="BK741" s="239">
        <f>ROUND(I741*H741,2)</f>
        <v>0</v>
      </c>
      <c r="BL741" s="16" t="s">
        <v>243</v>
      </c>
      <c r="BM741" s="238" t="s">
        <v>1482</v>
      </c>
    </row>
    <row r="742" s="13" customFormat="1">
      <c r="A742" s="13"/>
      <c r="B742" s="240"/>
      <c r="C742" s="241"/>
      <c r="D742" s="242" t="s">
        <v>164</v>
      </c>
      <c r="E742" s="243" t="s">
        <v>1</v>
      </c>
      <c r="F742" s="244" t="s">
        <v>1483</v>
      </c>
      <c r="G742" s="241"/>
      <c r="H742" s="245">
        <v>42.865000000000002</v>
      </c>
      <c r="I742" s="246"/>
      <c r="J742" s="241"/>
      <c r="K742" s="241"/>
      <c r="L742" s="247"/>
      <c r="M742" s="248"/>
      <c r="N742" s="249"/>
      <c r="O742" s="249"/>
      <c r="P742" s="249"/>
      <c r="Q742" s="249"/>
      <c r="R742" s="249"/>
      <c r="S742" s="249"/>
      <c r="T742" s="250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51" t="s">
        <v>164</v>
      </c>
      <c r="AU742" s="251" t="s">
        <v>85</v>
      </c>
      <c r="AV742" s="13" t="s">
        <v>85</v>
      </c>
      <c r="AW742" s="13" t="s">
        <v>31</v>
      </c>
      <c r="AX742" s="13" t="s">
        <v>33</v>
      </c>
      <c r="AY742" s="251" t="s">
        <v>156</v>
      </c>
    </row>
    <row r="743" s="13" customFormat="1">
      <c r="A743" s="13"/>
      <c r="B743" s="240"/>
      <c r="C743" s="241"/>
      <c r="D743" s="242" t="s">
        <v>164</v>
      </c>
      <c r="E743" s="241"/>
      <c r="F743" s="244" t="s">
        <v>1484</v>
      </c>
      <c r="G743" s="241"/>
      <c r="H743" s="245">
        <v>47.152000000000001</v>
      </c>
      <c r="I743" s="246"/>
      <c r="J743" s="241"/>
      <c r="K743" s="241"/>
      <c r="L743" s="247"/>
      <c r="M743" s="248"/>
      <c r="N743" s="249"/>
      <c r="O743" s="249"/>
      <c r="P743" s="249"/>
      <c r="Q743" s="249"/>
      <c r="R743" s="249"/>
      <c r="S743" s="249"/>
      <c r="T743" s="250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51" t="s">
        <v>164</v>
      </c>
      <c r="AU743" s="251" t="s">
        <v>85</v>
      </c>
      <c r="AV743" s="13" t="s">
        <v>85</v>
      </c>
      <c r="AW743" s="13" t="s">
        <v>4</v>
      </c>
      <c r="AX743" s="13" t="s">
        <v>33</v>
      </c>
      <c r="AY743" s="251" t="s">
        <v>156</v>
      </c>
    </row>
    <row r="744" s="2" customFormat="1" ht="24.15" customHeight="1">
      <c r="A744" s="37"/>
      <c r="B744" s="38"/>
      <c r="C744" s="226" t="s">
        <v>1485</v>
      </c>
      <c r="D744" s="226" t="s">
        <v>158</v>
      </c>
      <c r="E744" s="227" t="s">
        <v>1486</v>
      </c>
      <c r="F744" s="228" t="s">
        <v>1487</v>
      </c>
      <c r="G744" s="229" t="s">
        <v>234</v>
      </c>
      <c r="H744" s="230">
        <v>1.3220000000000001</v>
      </c>
      <c r="I744" s="231"/>
      <c r="J744" s="232">
        <f>ROUND(I744*H744,2)</f>
        <v>0</v>
      </c>
      <c r="K744" s="233"/>
      <c r="L744" s="43"/>
      <c r="M744" s="234" t="s">
        <v>1</v>
      </c>
      <c r="N744" s="235" t="s">
        <v>42</v>
      </c>
      <c r="O744" s="90"/>
      <c r="P744" s="236">
        <f>O744*H744</f>
        <v>0</v>
      </c>
      <c r="Q744" s="236">
        <v>0</v>
      </c>
      <c r="R744" s="236">
        <f>Q744*H744</f>
        <v>0</v>
      </c>
      <c r="S744" s="236">
        <v>0</v>
      </c>
      <c r="T744" s="237">
        <f>S744*H744</f>
        <v>0</v>
      </c>
      <c r="U744" s="37"/>
      <c r="V744" s="37"/>
      <c r="W744" s="37"/>
      <c r="X744" s="37"/>
      <c r="Y744" s="37"/>
      <c r="Z744" s="37"/>
      <c r="AA744" s="37"/>
      <c r="AB744" s="37"/>
      <c r="AC744" s="37"/>
      <c r="AD744" s="37"/>
      <c r="AE744" s="37"/>
      <c r="AR744" s="238" t="s">
        <v>243</v>
      </c>
      <c r="AT744" s="238" t="s">
        <v>158</v>
      </c>
      <c r="AU744" s="238" t="s">
        <v>85</v>
      </c>
      <c r="AY744" s="16" t="s">
        <v>156</v>
      </c>
      <c r="BE744" s="239">
        <f>IF(N744="základní",J744,0)</f>
        <v>0</v>
      </c>
      <c r="BF744" s="239">
        <f>IF(N744="snížená",J744,0)</f>
        <v>0</v>
      </c>
      <c r="BG744" s="239">
        <f>IF(N744="zákl. přenesená",J744,0)</f>
        <v>0</v>
      </c>
      <c r="BH744" s="239">
        <f>IF(N744="sníž. přenesená",J744,0)</f>
        <v>0</v>
      </c>
      <c r="BI744" s="239">
        <f>IF(N744="nulová",J744,0)</f>
        <v>0</v>
      </c>
      <c r="BJ744" s="16" t="s">
        <v>33</v>
      </c>
      <c r="BK744" s="239">
        <f>ROUND(I744*H744,2)</f>
        <v>0</v>
      </c>
      <c r="BL744" s="16" t="s">
        <v>243</v>
      </c>
      <c r="BM744" s="238" t="s">
        <v>1488</v>
      </c>
    </row>
    <row r="745" s="12" customFormat="1" ht="22.8" customHeight="1">
      <c r="A745" s="12"/>
      <c r="B745" s="210"/>
      <c r="C745" s="211"/>
      <c r="D745" s="212" t="s">
        <v>76</v>
      </c>
      <c r="E745" s="224" t="s">
        <v>1489</v>
      </c>
      <c r="F745" s="224" t="s">
        <v>1490</v>
      </c>
      <c r="G745" s="211"/>
      <c r="H745" s="211"/>
      <c r="I745" s="214"/>
      <c r="J745" s="225">
        <f>BK745</f>
        <v>0</v>
      </c>
      <c r="K745" s="211"/>
      <c r="L745" s="216"/>
      <c r="M745" s="217"/>
      <c r="N745" s="218"/>
      <c r="O745" s="218"/>
      <c r="P745" s="219">
        <f>SUM(P746:P763)</f>
        <v>0</v>
      </c>
      <c r="Q745" s="218"/>
      <c r="R745" s="219">
        <f>SUM(R746:R763)</f>
        <v>0.63098835999999991</v>
      </c>
      <c r="S745" s="218"/>
      <c r="T745" s="220">
        <f>SUM(T746:T763)</f>
        <v>0</v>
      </c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R745" s="221" t="s">
        <v>85</v>
      </c>
      <c r="AT745" s="222" t="s">
        <v>76</v>
      </c>
      <c r="AU745" s="222" t="s">
        <v>33</v>
      </c>
      <c r="AY745" s="221" t="s">
        <v>156</v>
      </c>
      <c r="BK745" s="223">
        <f>SUM(BK746:BK763)</f>
        <v>0</v>
      </c>
    </row>
    <row r="746" s="2" customFormat="1" ht="16.5" customHeight="1">
      <c r="A746" s="37"/>
      <c r="B746" s="38"/>
      <c r="C746" s="226" t="s">
        <v>1491</v>
      </c>
      <c r="D746" s="226" t="s">
        <v>158</v>
      </c>
      <c r="E746" s="227" t="s">
        <v>1492</v>
      </c>
      <c r="F746" s="228" t="s">
        <v>1493</v>
      </c>
      <c r="G746" s="229" t="s">
        <v>161</v>
      </c>
      <c r="H746" s="230">
        <v>31.629999999999999</v>
      </c>
      <c r="I746" s="231"/>
      <c r="J746" s="232">
        <f>ROUND(I746*H746,2)</f>
        <v>0</v>
      </c>
      <c r="K746" s="233"/>
      <c r="L746" s="43"/>
      <c r="M746" s="234" t="s">
        <v>1</v>
      </c>
      <c r="N746" s="235" t="s">
        <v>42</v>
      </c>
      <c r="O746" s="90"/>
      <c r="P746" s="236">
        <f>O746*H746</f>
        <v>0</v>
      </c>
      <c r="Q746" s="236">
        <v>0.00029999999999999997</v>
      </c>
      <c r="R746" s="236">
        <f>Q746*H746</f>
        <v>0.0094889999999999992</v>
      </c>
      <c r="S746" s="236">
        <v>0</v>
      </c>
      <c r="T746" s="237">
        <f>S746*H746</f>
        <v>0</v>
      </c>
      <c r="U746" s="37"/>
      <c r="V746" s="37"/>
      <c r="W746" s="37"/>
      <c r="X746" s="37"/>
      <c r="Y746" s="37"/>
      <c r="Z746" s="37"/>
      <c r="AA746" s="37"/>
      <c r="AB746" s="37"/>
      <c r="AC746" s="37"/>
      <c r="AD746" s="37"/>
      <c r="AE746" s="37"/>
      <c r="AR746" s="238" t="s">
        <v>243</v>
      </c>
      <c r="AT746" s="238" t="s">
        <v>158</v>
      </c>
      <c r="AU746" s="238" t="s">
        <v>85</v>
      </c>
      <c r="AY746" s="16" t="s">
        <v>156</v>
      </c>
      <c r="BE746" s="239">
        <f>IF(N746="základní",J746,0)</f>
        <v>0</v>
      </c>
      <c r="BF746" s="239">
        <f>IF(N746="snížená",J746,0)</f>
        <v>0</v>
      </c>
      <c r="BG746" s="239">
        <f>IF(N746="zákl. přenesená",J746,0)</f>
        <v>0</v>
      </c>
      <c r="BH746" s="239">
        <f>IF(N746="sníž. přenesená",J746,0)</f>
        <v>0</v>
      </c>
      <c r="BI746" s="239">
        <f>IF(N746="nulová",J746,0)</f>
        <v>0</v>
      </c>
      <c r="BJ746" s="16" t="s">
        <v>33</v>
      </c>
      <c r="BK746" s="239">
        <f>ROUND(I746*H746,2)</f>
        <v>0</v>
      </c>
      <c r="BL746" s="16" t="s">
        <v>243</v>
      </c>
      <c r="BM746" s="238" t="s">
        <v>1494</v>
      </c>
    </row>
    <row r="747" s="13" customFormat="1">
      <c r="A747" s="13"/>
      <c r="B747" s="240"/>
      <c r="C747" s="241"/>
      <c r="D747" s="242" t="s">
        <v>164</v>
      </c>
      <c r="E747" s="243" t="s">
        <v>1</v>
      </c>
      <c r="F747" s="244" t="s">
        <v>1495</v>
      </c>
      <c r="G747" s="241"/>
      <c r="H747" s="245">
        <v>21.329999999999998</v>
      </c>
      <c r="I747" s="246"/>
      <c r="J747" s="241"/>
      <c r="K747" s="241"/>
      <c r="L747" s="247"/>
      <c r="M747" s="248"/>
      <c r="N747" s="249"/>
      <c r="O747" s="249"/>
      <c r="P747" s="249"/>
      <c r="Q747" s="249"/>
      <c r="R747" s="249"/>
      <c r="S747" s="249"/>
      <c r="T747" s="250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51" t="s">
        <v>164</v>
      </c>
      <c r="AU747" s="251" t="s">
        <v>85</v>
      </c>
      <c r="AV747" s="13" t="s">
        <v>85</v>
      </c>
      <c r="AW747" s="13" t="s">
        <v>31</v>
      </c>
      <c r="AX747" s="13" t="s">
        <v>77</v>
      </c>
      <c r="AY747" s="251" t="s">
        <v>156</v>
      </c>
    </row>
    <row r="748" s="13" customFormat="1">
      <c r="A748" s="13"/>
      <c r="B748" s="240"/>
      <c r="C748" s="241"/>
      <c r="D748" s="242" t="s">
        <v>164</v>
      </c>
      <c r="E748" s="243" t="s">
        <v>1</v>
      </c>
      <c r="F748" s="244" t="s">
        <v>1496</v>
      </c>
      <c r="G748" s="241"/>
      <c r="H748" s="245">
        <v>10.300000000000001</v>
      </c>
      <c r="I748" s="246"/>
      <c r="J748" s="241"/>
      <c r="K748" s="241"/>
      <c r="L748" s="247"/>
      <c r="M748" s="248"/>
      <c r="N748" s="249"/>
      <c r="O748" s="249"/>
      <c r="P748" s="249"/>
      <c r="Q748" s="249"/>
      <c r="R748" s="249"/>
      <c r="S748" s="249"/>
      <c r="T748" s="250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51" t="s">
        <v>164</v>
      </c>
      <c r="AU748" s="251" t="s">
        <v>85</v>
      </c>
      <c r="AV748" s="13" t="s">
        <v>85</v>
      </c>
      <c r="AW748" s="13" t="s">
        <v>31</v>
      </c>
      <c r="AX748" s="13" t="s">
        <v>77</v>
      </c>
      <c r="AY748" s="251" t="s">
        <v>156</v>
      </c>
    </row>
    <row r="749" s="2" customFormat="1" ht="33" customHeight="1">
      <c r="A749" s="37"/>
      <c r="B749" s="38"/>
      <c r="C749" s="226" t="s">
        <v>1497</v>
      </c>
      <c r="D749" s="226" t="s">
        <v>158</v>
      </c>
      <c r="E749" s="227" t="s">
        <v>1498</v>
      </c>
      <c r="F749" s="228" t="s">
        <v>1499</v>
      </c>
      <c r="G749" s="229" t="s">
        <v>161</v>
      </c>
      <c r="H749" s="230">
        <v>31.629999999999999</v>
      </c>
      <c r="I749" s="231"/>
      <c r="J749" s="232">
        <f>ROUND(I749*H749,2)</f>
        <v>0</v>
      </c>
      <c r="K749" s="233"/>
      <c r="L749" s="43"/>
      <c r="M749" s="234" t="s">
        <v>1</v>
      </c>
      <c r="N749" s="235" t="s">
        <v>42</v>
      </c>
      <c r="O749" s="90"/>
      <c r="P749" s="236">
        <f>O749*H749</f>
        <v>0</v>
      </c>
      <c r="Q749" s="236">
        <v>0.0060000000000000001</v>
      </c>
      <c r="R749" s="236">
        <f>Q749*H749</f>
        <v>0.18978</v>
      </c>
      <c r="S749" s="236">
        <v>0</v>
      </c>
      <c r="T749" s="237">
        <f>S749*H749</f>
        <v>0</v>
      </c>
      <c r="U749" s="37"/>
      <c r="V749" s="37"/>
      <c r="W749" s="37"/>
      <c r="X749" s="37"/>
      <c r="Y749" s="37"/>
      <c r="Z749" s="37"/>
      <c r="AA749" s="37"/>
      <c r="AB749" s="37"/>
      <c r="AC749" s="37"/>
      <c r="AD749" s="37"/>
      <c r="AE749" s="37"/>
      <c r="AR749" s="238" t="s">
        <v>243</v>
      </c>
      <c r="AT749" s="238" t="s">
        <v>158</v>
      </c>
      <c r="AU749" s="238" t="s">
        <v>85</v>
      </c>
      <c r="AY749" s="16" t="s">
        <v>156</v>
      </c>
      <c r="BE749" s="239">
        <f>IF(N749="základní",J749,0)</f>
        <v>0</v>
      </c>
      <c r="BF749" s="239">
        <f>IF(N749="snížená",J749,0)</f>
        <v>0</v>
      </c>
      <c r="BG749" s="239">
        <f>IF(N749="zákl. přenesená",J749,0)</f>
        <v>0</v>
      </c>
      <c r="BH749" s="239">
        <f>IF(N749="sníž. přenesená",J749,0)</f>
        <v>0</v>
      </c>
      <c r="BI749" s="239">
        <f>IF(N749="nulová",J749,0)</f>
        <v>0</v>
      </c>
      <c r="BJ749" s="16" t="s">
        <v>33</v>
      </c>
      <c r="BK749" s="239">
        <f>ROUND(I749*H749,2)</f>
        <v>0</v>
      </c>
      <c r="BL749" s="16" t="s">
        <v>243</v>
      </c>
      <c r="BM749" s="238" t="s">
        <v>1500</v>
      </c>
    </row>
    <row r="750" s="2" customFormat="1" ht="16.5" customHeight="1">
      <c r="A750" s="37"/>
      <c r="B750" s="38"/>
      <c r="C750" s="252" t="s">
        <v>1501</v>
      </c>
      <c r="D750" s="252" t="s">
        <v>263</v>
      </c>
      <c r="E750" s="253" t="s">
        <v>1502</v>
      </c>
      <c r="F750" s="254" t="s">
        <v>1503</v>
      </c>
      <c r="G750" s="255" t="s">
        <v>161</v>
      </c>
      <c r="H750" s="256">
        <v>34.792999999999999</v>
      </c>
      <c r="I750" s="257"/>
      <c r="J750" s="258">
        <f>ROUND(I750*H750,2)</f>
        <v>0</v>
      </c>
      <c r="K750" s="259"/>
      <c r="L750" s="260"/>
      <c r="M750" s="261" t="s">
        <v>1</v>
      </c>
      <c r="N750" s="262" t="s">
        <v>42</v>
      </c>
      <c r="O750" s="90"/>
      <c r="P750" s="236">
        <f>O750*H750</f>
        <v>0</v>
      </c>
      <c r="Q750" s="236">
        <v>0.0118</v>
      </c>
      <c r="R750" s="236">
        <f>Q750*H750</f>
        <v>0.41055739999999996</v>
      </c>
      <c r="S750" s="236">
        <v>0</v>
      </c>
      <c r="T750" s="237">
        <f>S750*H750</f>
        <v>0</v>
      </c>
      <c r="U750" s="37"/>
      <c r="V750" s="37"/>
      <c r="W750" s="37"/>
      <c r="X750" s="37"/>
      <c r="Y750" s="37"/>
      <c r="Z750" s="37"/>
      <c r="AA750" s="37"/>
      <c r="AB750" s="37"/>
      <c r="AC750" s="37"/>
      <c r="AD750" s="37"/>
      <c r="AE750" s="37"/>
      <c r="AR750" s="238" t="s">
        <v>330</v>
      </c>
      <c r="AT750" s="238" t="s">
        <v>263</v>
      </c>
      <c r="AU750" s="238" t="s">
        <v>85</v>
      </c>
      <c r="AY750" s="16" t="s">
        <v>156</v>
      </c>
      <c r="BE750" s="239">
        <f>IF(N750="základní",J750,0)</f>
        <v>0</v>
      </c>
      <c r="BF750" s="239">
        <f>IF(N750="snížená",J750,0)</f>
        <v>0</v>
      </c>
      <c r="BG750" s="239">
        <f>IF(N750="zákl. přenesená",J750,0)</f>
        <v>0</v>
      </c>
      <c r="BH750" s="239">
        <f>IF(N750="sníž. přenesená",J750,0)</f>
        <v>0</v>
      </c>
      <c r="BI750" s="239">
        <f>IF(N750="nulová",J750,0)</f>
        <v>0</v>
      </c>
      <c r="BJ750" s="16" t="s">
        <v>33</v>
      </c>
      <c r="BK750" s="239">
        <f>ROUND(I750*H750,2)</f>
        <v>0</v>
      </c>
      <c r="BL750" s="16" t="s">
        <v>243</v>
      </c>
      <c r="BM750" s="238" t="s">
        <v>1504</v>
      </c>
    </row>
    <row r="751" s="13" customFormat="1">
      <c r="A751" s="13"/>
      <c r="B751" s="240"/>
      <c r="C751" s="241"/>
      <c r="D751" s="242" t="s">
        <v>164</v>
      </c>
      <c r="E751" s="243" t="s">
        <v>1</v>
      </c>
      <c r="F751" s="244" t="s">
        <v>1505</v>
      </c>
      <c r="G751" s="241"/>
      <c r="H751" s="245">
        <v>31.629999999999999</v>
      </c>
      <c r="I751" s="246"/>
      <c r="J751" s="241"/>
      <c r="K751" s="241"/>
      <c r="L751" s="247"/>
      <c r="M751" s="248"/>
      <c r="N751" s="249"/>
      <c r="O751" s="249"/>
      <c r="P751" s="249"/>
      <c r="Q751" s="249"/>
      <c r="R751" s="249"/>
      <c r="S751" s="249"/>
      <c r="T751" s="250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51" t="s">
        <v>164</v>
      </c>
      <c r="AU751" s="251" t="s">
        <v>85</v>
      </c>
      <c r="AV751" s="13" t="s">
        <v>85</v>
      </c>
      <c r="AW751" s="13" t="s">
        <v>31</v>
      </c>
      <c r="AX751" s="13" t="s">
        <v>33</v>
      </c>
      <c r="AY751" s="251" t="s">
        <v>156</v>
      </c>
    </row>
    <row r="752" s="13" customFormat="1">
      <c r="A752" s="13"/>
      <c r="B752" s="240"/>
      <c r="C752" s="241"/>
      <c r="D752" s="242" t="s">
        <v>164</v>
      </c>
      <c r="E752" s="241"/>
      <c r="F752" s="244" t="s">
        <v>1506</v>
      </c>
      <c r="G752" s="241"/>
      <c r="H752" s="245">
        <v>34.792999999999999</v>
      </c>
      <c r="I752" s="246"/>
      <c r="J752" s="241"/>
      <c r="K752" s="241"/>
      <c r="L752" s="247"/>
      <c r="M752" s="248"/>
      <c r="N752" s="249"/>
      <c r="O752" s="249"/>
      <c r="P752" s="249"/>
      <c r="Q752" s="249"/>
      <c r="R752" s="249"/>
      <c r="S752" s="249"/>
      <c r="T752" s="250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51" t="s">
        <v>164</v>
      </c>
      <c r="AU752" s="251" t="s">
        <v>85</v>
      </c>
      <c r="AV752" s="13" t="s">
        <v>85</v>
      </c>
      <c r="AW752" s="13" t="s">
        <v>4</v>
      </c>
      <c r="AX752" s="13" t="s">
        <v>33</v>
      </c>
      <c r="AY752" s="251" t="s">
        <v>156</v>
      </c>
    </row>
    <row r="753" s="2" customFormat="1" ht="33" customHeight="1">
      <c r="A753" s="37"/>
      <c r="B753" s="38"/>
      <c r="C753" s="226" t="s">
        <v>1507</v>
      </c>
      <c r="D753" s="226" t="s">
        <v>158</v>
      </c>
      <c r="E753" s="227" t="s">
        <v>1508</v>
      </c>
      <c r="F753" s="228" t="s">
        <v>1509</v>
      </c>
      <c r="G753" s="229" t="s">
        <v>161</v>
      </c>
      <c r="H753" s="230">
        <v>31.629999999999999</v>
      </c>
      <c r="I753" s="231"/>
      <c r="J753" s="232">
        <f>ROUND(I753*H753,2)</f>
        <v>0</v>
      </c>
      <c r="K753" s="233"/>
      <c r="L753" s="43"/>
      <c r="M753" s="234" t="s">
        <v>1</v>
      </c>
      <c r="N753" s="235" t="s">
        <v>42</v>
      </c>
      <c r="O753" s="90"/>
      <c r="P753" s="236">
        <f>O753*H753</f>
        <v>0</v>
      </c>
      <c r="Q753" s="236">
        <v>0</v>
      </c>
      <c r="R753" s="236">
        <f>Q753*H753</f>
        <v>0</v>
      </c>
      <c r="S753" s="236">
        <v>0</v>
      </c>
      <c r="T753" s="237">
        <f>S753*H753</f>
        <v>0</v>
      </c>
      <c r="U753" s="37"/>
      <c r="V753" s="37"/>
      <c r="W753" s="37"/>
      <c r="X753" s="37"/>
      <c r="Y753" s="37"/>
      <c r="Z753" s="37"/>
      <c r="AA753" s="37"/>
      <c r="AB753" s="37"/>
      <c r="AC753" s="37"/>
      <c r="AD753" s="37"/>
      <c r="AE753" s="37"/>
      <c r="AR753" s="238" t="s">
        <v>243</v>
      </c>
      <c r="AT753" s="238" t="s">
        <v>158</v>
      </c>
      <c r="AU753" s="238" t="s">
        <v>85</v>
      </c>
      <c r="AY753" s="16" t="s">
        <v>156</v>
      </c>
      <c r="BE753" s="239">
        <f>IF(N753="základní",J753,0)</f>
        <v>0</v>
      </c>
      <c r="BF753" s="239">
        <f>IF(N753="snížená",J753,0)</f>
        <v>0</v>
      </c>
      <c r="BG753" s="239">
        <f>IF(N753="zákl. přenesená",J753,0)</f>
        <v>0</v>
      </c>
      <c r="BH753" s="239">
        <f>IF(N753="sníž. přenesená",J753,0)</f>
        <v>0</v>
      </c>
      <c r="BI753" s="239">
        <f>IF(N753="nulová",J753,0)</f>
        <v>0</v>
      </c>
      <c r="BJ753" s="16" t="s">
        <v>33</v>
      </c>
      <c r="BK753" s="239">
        <f>ROUND(I753*H753,2)</f>
        <v>0</v>
      </c>
      <c r="BL753" s="16" t="s">
        <v>243</v>
      </c>
      <c r="BM753" s="238" t="s">
        <v>1510</v>
      </c>
    </row>
    <row r="754" s="2" customFormat="1" ht="24.15" customHeight="1">
      <c r="A754" s="37"/>
      <c r="B754" s="38"/>
      <c r="C754" s="226" t="s">
        <v>1511</v>
      </c>
      <c r="D754" s="226" t="s">
        <v>158</v>
      </c>
      <c r="E754" s="227" t="s">
        <v>1512</v>
      </c>
      <c r="F754" s="228" t="s">
        <v>1513</v>
      </c>
      <c r="G754" s="229" t="s">
        <v>276</v>
      </c>
      <c r="H754" s="230">
        <v>22.600000000000001</v>
      </c>
      <c r="I754" s="231"/>
      <c r="J754" s="232">
        <f>ROUND(I754*H754,2)</f>
        <v>0</v>
      </c>
      <c r="K754" s="233"/>
      <c r="L754" s="43"/>
      <c r="M754" s="234" t="s">
        <v>1</v>
      </c>
      <c r="N754" s="235" t="s">
        <v>42</v>
      </c>
      <c r="O754" s="90"/>
      <c r="P754" s="236">
        <f>O754*H754</f>
        <v>0</v>
      </c>
      <c r="Q754" s="236">
        <v>0.00020000000000000001</v>
      </c>
      <c r="R754" s="236">
        <f>Q754*H754</f>
        <v>0.0045200000000000006</v>
      </c>
      <c r="S754" s="236">
        <v>0</v>
      </c>
      <c r="T754" s="237">
        <f>S754*H754</f>
        <v>0</v>
      </c>
      <c r="U754" s="37"/>
      <c r="V754" s="37"/>
      <c r="W754" s="37"/>
      <c r="X754" s="37"/>
      <c r="Y754" s="37"/>
      <c r="Z754" s="37"/>
      <c r="AA754" s="37"/>
      <c r="AB754" s="37"/>
      <c r="AC754" s="37"/>
      <c r="AD754" s="37"/>
      <c r="AE754" s="37"/>
      <c r="AR754" s="238" t="s">
        <v>243</v>
      </c>
      <c r="AT754" s="238" t="s">
        <v>158</v>
      </c>
      <c r="AU754" s="238" t="s">
        <v>85</v>
      </c>
      <c r="AY754" s="16" t="s">
        <v>156</v>
      </c>
      <c r="BE754" s="239">
        <f>IF(N754="základní",J754,0)</f>
        <v>0</v>
      </c>
      <c r="BF754" s="239">
        <f>IF(N754="snížená",J754,0)</f>
        <v>0</v>
      </c>
      <c r="BG754" s="239">
        <f>IF(N754="zákl. přenesená",J754,0)</f>
        <v>0</v>
      </c>
      <c r="BH754" s="239">
        <f>IF(N754="sníž. přenesená",J754,0)</f>
        <v>0</v>
      </c>
      <c r="BI754" s="239">
        <f>IF(N754="nulová",J754,0)</f>
        <v>0</v>
      </c>
      <c r="BJ754" s="16" t="s">
        <v>33</v>
      </c>
      <c r="BK754" s="239">
        <f>ROUND(I754*H754,2)</f>
        <v>0</v>
      </c>
      <c r="BL754" s="16" t="s">
        <v>243</v>
      </c>
      <c r="BM754" s="238" t="s">
        <v>1514</v>
      </c>
    </row>
    <row r="755" s="13" customFormat="1">
      <c r="A755" s="13"/>
      <c r="B755" s="240"/>
      <c r="C755" s="241"/>
      <c r="D755" s="242" t="s">
        <v>164</v>
      </c>
      <c r="E755" s="243" t="s">
        <v>1</v>
      </c>
      <c r="F755" s="244" t="s">
        <v>1515</v>
      </c>
      <c r="G755" s="241"/>
      <c r="H755" s="245">
        <v>22.600000000000001</v>
      </c>
      <c r="I755" s="246"/>
      <c r="J755" s="241"/>
      <c r="K755" s="241"/>
      <c r="L755" s="247"/>
      <c r="M755" s="248"/>
      <c r="N755" s="249"/>
      <c r="O755" s="249"/>
      <c r="P755" s="249"/>
      <c r="Q755" s="249"/>
      <c r="R755" s="249"/>
      <c r="S755" s="249"/>
      <c r="T755" s="250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51" t="s">
        <v>164</v>
      </c>
      <c r="AU755" s="251" t="s">
        <v>85</v>
      </c>
      <c r="AV755" s="13" t="s">
        <v>85</v>
      </c>
      <c r="AW755" s="13" t="s">
        <v>31</v>
      </c>
      <c r="AX755" s="13" t="s">
        <v>77</v>
      </c>
      <c r="AY755" s="251" t="s">
        <v>156</v>
      </c>
    </row>
    <row r="756" s="2" customFormat="1" ht="24.15" customHeight="1">
      <c r="A756" s="37"/>
      <c r="B756" s="38"/>
      <c r="C756" s="226" t="s">
        <v>1516</v>
      </c>
      <c r="D756" s="226" t="s">
        <v>158</v>
      </c>
      <c r="E756" s="227" t="s">
        <v>1517</v>
      </c>
      <c r="F756" s="228" t="s">
        <v>1518</v>
      </c>
      <c r="G756" s="229" t="s">
        <v>276</v>
      </c>
      <c r="H756" s="230">
        <v>14.560000000000001</v>
      </c>
      <c r="I756" s="231"/>
      <c r="J756" s="232">
        <f>ROUND(I756*H756,2)</f>
        <v>0</v>
      </c>
      <c r="K756" s="233"/>
      <c r="L756" s="43"/>
      <c r="M756" s="234" t="s">
        <v>1</v>
      </c>
      <c r="N756" s="235" t="s">
        <v>42</v>
      </c>
      <c r="O756" s="90"/>
      <c r="P756" s="236">
        <f>O756*H756</f>
        <v>0</v>
      </c>
      <c r="Q756" s="236">
        <v>0.00018000000000000001</v>
      </c>
      <c r="R756" s="236">
        <f>Q756*H756</f>
        <v>0.0026208000000000004</v>
      </c>
      <c r="S756" s="236">
        <v>0</v>
      </c>
      <c r="T756" s="237">
        <f>S756*H756</f>
        <v>0</v>
      </c>
      <c r="U756" s="37"/>
      <c r="V756" s="37"/>
      <c r="W756" s="37"/>
      <c r="X756" s="37"/>
      <c r="Y756" s="37"/>
      <c r="Z756" s="37"/>
      <c r="AA756" s="37"/>
      <c r="AB756" s="37"/>
      <c r="AC756" s="37"/>
      <c r="AD756" s="37"/>
      <c r="AE756" s="37"/>
      <c r="AR756" s="238" t="s">
        <v>243</v>
      </c>
      <c r="AT756" s="238" t="s">
        <v>158</v>
      </c>
      <c r="AU756" s="238" t="s">
        <v>85</v>
      </c>
      <c r="AY756" s="16" t="s">
        <v>156</v>
      </c>
      <c r="BE756" s="239">
        <f>IF(N756="základní",J756,0)</f>
        <v>0</v>
      </c>
      <c r="BF756" s="239">
        <f>IF(N756="snížená",J756,0)</f>
        <v>0</v>
      </c>
      <c r="BG756" s="239">
        <f>IF(N756="zákl. přenesená",J756,0)</f>
        <v>0</v>
      </c>
      <c r="BH756" s="239">
        <f>IF(N756="sníž. přenesená",J756,0)</f>
        <v>0</v>
      </c>
      <c r="BI756" s="239">
        <f>IF(N756="nulová",J756,0)</f>
        <v>0</v>
      </c>
      <c r="BJ756" s="16" t="s">
        <v>33</v>
      </c>
      <c r="BK756" s="239">
        <f>ROUND(I756*H756,2)</f>
        <v>0</v>
      </c>
      <c r="BL756" s="16" t="s">
        <v>243</v>
      </c>
      <c r="BM756" s="238" t="s">
        <v>1519</v>
      </c>
    </row>
    <row r="757" s="13" customFormat="1">
      <c r="A757" s="13"/>
      <c r="B757" s="240"/>
      <c r="C757" s="241"/>
      <c r="D757" s="242" t="s">
        <v>164</v>
      </c>
      <c r="E757" s="243" t="s">
        <v>1</v>
      </c>
      <c r="F757" s="244" t="s">
        <v>1520</v>
      </c>
      <c r="G757" s="241"/>
      <c r="H757" s="245">
        <v>14.560000000000001</v>
      </c>
      <c r="I757" s="246"/>
      <c r="J757" s="241"/>
      <c r="K757" s="241"/>
      <c r="L757" s="247"/>
      <c r="M757" s="248"/>
      <c r="N757" s="249"/>
      <c r="O757" s="249"/>
      <c r="P757" s="249"/>
      <c r="Q757" s="249"/>
      <c r="R757" s="249"/>
      <c r="S757" s="249"/>
      <c r="T757" s="250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51" t="s">
        <v>164</v>
      </c>
      <c r="AU757" s="251" t="s">
        <v>85</v>
      </c>
      <c r="AV757" s="13" t="s">
        <v>85</v>
      </c>
      <c r="AW757" s="13" t="s">
        <v>31</v>
      </c>
      <c r="AX757" s="13" t="s">
        <v>77</v>
      </c>
      <c r="AY757" s="251" t="s">
        <v>156</v>
      </c>
    </row>
    <row r="758" s="2" customFormat="1" ht="16.5" customHeight="1">
      <c r="A758" s="37"/>
      <c r="B758" s="38"/>
      <c r="C758" s="252" t="s">
        <v>1521</v>
      </c>
      <c r="D758" s="252" t="s">
        <v>263</v>
      </c>
      <c r="E758" s="253" t="s">
        <v>1522</v>
      </c>
      <c r="F758" s="254" t="s">
        <v>1523</v>
      </c>
      <c r="G758" s="255" t="s">
        <v>276</v>
      </c>
      <c r="H758" s="256">
        <v>39.018000000000001</v>
      </c>
      <c r="I758" s="257"/>
      <c r="J758" s="258">
        <f>ROUND(I758*H758,2)</f>
        <v>0</v>
      </c>
      <c r="K758" s="259"/>
      <c r="L758" s="260"/>
      <c r="M758" s="261" t="s">
        <v>1</v>
      </c>
      <c r="N758" s="262" t="s">
        <v>42</v>
      </c>
      <c r="O758" s="90"/>
      <c r="P758" s="236">
        <f>O758*H758</f>
        <v>0</v>
      </c>
      <c r="Q758" s="236">
        <v>0.00032000000000000003</v>
      </c>
      <c r="R758" s="236">
        <f>Q758*H758</f>
        <v>0.012485760000000002</v>
      </c>
      <c r="S758" s="236">
        <v>0</v>
      </c>
      <c r="T758" s="237">
        <f>S758*H758</f>
        <v>0</v>
      </c>
      <c r="U758" s="37"/>
      <c r="V758" s="37"/>
      <c r="W758" s="37"/>
      <c r="X758" s="37"/>
      <c r="Y758" s="37"/>
      <c r="Z758" s="37"/>
      <c r="AA758" s="37"/>
      <c r="AB758" s="37"/>
      <c r="AC758" s="37"/>
      <c r="AD758" s="37"/>
      <c r="AE758" s="37"/>
      <c r="AR758" s="238" t="s">
        <v>330</v>
      </c>
      <c r="AT758" s="238" t="s">
        <v>263</v>
      </c>
      <c r="AU758" s="238" t="s">
        <v>85</v>
      </c>
      <c r="AY758" s="16" t="s">
        <v>156</v>
      </c>
      <c r="BE758" s="239">
        <f>IF(N758="základní",J758,0)</f>
        <v>0</v>
      </c>
      <c r="BF758" s="239">
        <f>IF(N758="snížená",J758,0)</f>
        <v>0</v>
      </c>
      <c r="BG758" s="239">
        <f>IF(N758="zákl. přenesená",J758,0)</f>
        <v>0</v>
      </c>
      <c r="BH758" s="239">
        <f>IF(N758="sníž. přenesená",J758,0)</f>
        <v>0</v>
      </c>
      <c r="BI758" s="239">
        <f>IF(N758="nulová",J758,0)</f>
        <v>0</v>
      </c>
      <c r="BJ758" s="16" t="s">
        <v>33</v>
      </c>
      <c r="BK758" s="239">
        <f>ROUND(I758*H758,2)</f>
        <v>0</v>
      </c>
      <c r="BL758" s="16" t="s">
        <v>243</v>
      </c>
      <c r="BM758" s="238" t="s">
        <v>1524</v>
      </c>
    </row>
    <row r="759" s="13" customFormat="1">
      <c r="A759" s="13"/>
      <c r="B759" s="240"/>
      <c r="C759" s="241"/>
      <c r="D759" s="242" t="s">
        <v>164</v>
      </c>
      <c r="E759" s="243" t="s">
        <v>1</v>
      </c>
      <c r="F759" s="244" t="s">
        <v>1525</v>
      </c>
      <c r="G759" s="241"/>
      <c r="H759" s="245">
        <v>37.159999999999997</v>
      </c>
      <c r="I759" s="246"/>
      <c r="J759" s="241"/>
      <c r="K759" s="241"/>
      <c r="L759" s="247"/>
      <c r="M759" s="248"/>
      <c r="N759" s="249"/>
      <c r="O759" s="249"/>
      <c r="P759" s="249"/>
      <c r="Q759" s="249"/>
      <c r="R759" s="249"/>
      <c r="S759" s="249"/>
      <c r="T759" s="250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51" t="s">
        <v>164</v>
      </c>
      <c r="AU759" s="251" t="s">
        <v>85</v>
      </c>
      <c r="AV759" s="13" t="s">
        <v>85</v>
      </c>
      <c r="AW759" s="13" t="s">
        <v>31</v>
      </c>
      <c r="AX759" s="13" t="s">
        <v>33</v>
      </c>
      <c r="AY759" s="251" t="s">
        <v>156</v>
      </c>
    </row>
    <row r="760" s="13" customFormat="1">
      <c r="A760" s="13"/>
      <c r="B760" s="240"/>
      <c r="C760" s="241"/>
      <c r="D760" s="242" t="s">
        <v>164</v>
      </c>
      <c r="E760" s="241"/>
      <c r="F760" s="244" t="s">
        <v>1526</v>
      </c>
      <c r="G760" s="241"/>
      <c r="H760" s="245">
        <v>39.018000000000001</v>
      </c>
      <c r="I760" s="246"/>
      <c r="J760" s="241"/>
      <c r="K760" s="241"/>
      <c r="L760" s="247"/>
      <c r="M760" s="248"/>
      <c r="N760" s="249"/>
      <c r="O760" s="249"/>
      <c r="P760" s="249"/>
      <c r="Q760" s="249"/>
      <c r="R760" s="249"/>
      <c r="S760" s="249"/>
      <c r="T760" s="250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51" t="s">
        <v>164</v>
      </c>
      <c r="AU760" s="251" t="s">
        <v>85</v>
      </c>
      <c r="AV760" s="13" t="s">
        <v>85</v>
      </c>
      <c r="AW760" s="13" t="s">
        <v>4</v>
      </c>
      <c r="AX760" s="13" t="s">
        <v>33</v>
      </c>
      <c r="AY760" s="251" t="s">
        <v>156</v>
      </c>
    </row>
    <row r="761" s="2" customFormat="1" ht="16.5" customHeight="1">
      <c r="A761" s="37"/>
      <c r="B761" s="38"/>
      <c r="C761" s="226" t="s">
        <v>1527</v>
      </c>
      <c r="D761" s="226" t="s">
        <v>158</v>
      </c>
      <c r="E761" s="227" t="s">
        <v>1528</v>
      </c>
      <c r="F761" s="228" t="s">
        <v>1529</v>
      </c>
      <c r="G761" s="229" t="s">
        <v>276</v>
      </c>
      <c r="H761" s="230">
        <v>17.059999999999999</v>
      </c>
      <c r="I761" s="231"/>
      <c r="J761" s="232">
        <f>ROUND(I761*H761,2)</f>
        <v>0</v>
      </c>
      <c r="K761" s="233"/>
      <c r="L761" s="43"/>
      <c r="M761" s="234" t="s">
        <v>1</v>
      </c>
      <c r="N761" s="235" t="s">
        <v>42</v>
      </c>
      <c r="O761" s="90"/>
      <c r="P761" s="236">
        <f>O761*H761</f>
        <v>0</v>
      </c>
      <c r="Q761" s="236">
        <v>9.0000000000000006E-05</v>
      </c>
      <c r="R761" s="236">
        <f>Q761*H761</f>
        <v>0.0015353999999999999</v>
      </c>
      <c r="S761" s="236">
        <v>0</v>
      </c>
      <c r="T761" s="237">
        <f>S761*H761</f>
        <v>0</v>
      </c>
      <c r="U761" s="37"/>
      <c r="V761" s="37"/>
      <c r="W761" s="37"/>
      <c r="X761" s="37"/>
      <c r="Y761" s="37"/>
      <c r="Z761" s="37"/>
      <c r="AA761" s="37"/>
      <c r="AB761" s="37"/>
      <c r="AC761" s="37"/>
      <c r="AD761" s="37"/>
      <c r="AE761" s="37"/>
      <c r="AR761" s="238" t="s">
        <v>243</v>
      </c>
      <c r="AT761" s="238" t="s">
        <v>158</v>
      </c>
      <c r="AU761" s="238" t="s">
        <v>85</v>
      </c>
      <c r="AY761" s="16" t="s">
        <v>156</v>
      </c>
      <c r="BE761" s="239">
        <f>IF(N761="základní",J761,0)</f>
        <v>0</v>
      </c>
      <c r="BF761" s="239">
        <f>IF(N761="snížená",J761,0)</f>
        <v>0</v>
      </c>
      <c r="BG761" s="239">
        <f>IF(N761="zákl. přenesená",J761,0)</f>
        <v>0</v>
      </c>
      <c r="BH761" s="239">
        <f>IF(N761="sníž. přenesená",J761,0)</f>
        <v>0</v>
      </c>
      <c r="BI761" s="239">
        <f>IF(N761="nulová",J761,0)</f>
        <v>0</v>
      </c>
      <c r="BJ761" s="16" t="s">
        <v>33</v>
      </c>
      <c r="BK761" s="239">
        <f>ROUND(I761*H761,2)</f>
        <v>0</v>
      </c>
      <c r="BL761" s="16" t="s">
        <v>243</v>
      </c>
      <c r="BM761" s="238" t="s">
        <v>1530</v>
      </c>
    </row>
    <row r="762" s="13" customFormat="1">
      <c r="A762" s="13"/>
      <c r="B762" s="240"/>
      <c r="C762" s="241"/>
      <c r="D762" s="242" t="s">
        <v>164</v>
      </c>
      <c r="E762" s="243" t="s">
        <v>1</v>
      </c>
      <c r="F762" s="244" t="s">
        <v>1531</v>
      </c>
      <c r="G762" s="241"/>
      <c r="H762" s="245">
        <v>17.059999999999999</v>
      </c>
      <c r="I762" s="246"/>
      <c r="J762" s="241"/>
      <c r="K762" s="241"/>
      <c r="L762" s="247"/>
      <c r="M762" s="248"/>
      <c r="N762" s="249"/>
      <c r="O762" s="249"/>
      <c r="P762" s="249"/>
      <c r="Q762" s="249"/>
      <c r="R762" s="249"/>
      <c r="S762" s="249"/>
      <c r="T762" s="250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51" t="s">
        <v>164</v>
      </c>
      <c r="AU762" s="251" t="s">
        <v>85</v>
      </c>
      <c r="AV762" s="13" t="s">
        <v>85</v>
      </c>
      <c r="AW762" s="13" t="s">
        <v>31</v>
      </c>
      <c r="AX762" s="13" t="s">
        <v>77</v>
      </c>
      <c r="AY762" s="251" t="s">
        <v>156</v>
      </c>
    </row>
    <row r="763" s="2" customFormat="1" ht="24.15" customHeight="1">
      <c r="A763" s="37"/>
      <c r="B763" s="38"/>
      <c r="C763" s="226" t="s">
        <v>1532</v>
      </c>
      <c r="D763" s="226" t="s">
        <v>158</v>
      </c>
      <c r="E763" s="227" t="s">
        <v>1533</v>
      </c>
      <c r="F763" s="228" t="s">
        <v>1534</v>
      </c>
      <c r="G763" s="229" t="s">
        <v>234</v>
      </c>
      <c r="H763" s="230">
        <v>0.63100000000000001</v>
      </c>
      <c r="I763" s="231"/>
      <c r="J763" s="232">
        <f>ROUND(I763*H763,2)</f>
        <v>0</v>
      </c>
      <c r="K763" s="233"/>
      <c r="L763" s="43"/>
      <c r="M763" s="234" t="s">
        <v>1</v>
      </c>
      <c r="N763" s="235" t="s">
        <v>42</v>
      </c>
      <c r="O763" s="90"/>
      <c r="P763" s="236">
        <f>O763*H763</f>
        <v>0</v>
      </c>
      <c r="Q763" s="236">
        <v>0</v>
      </c>
      <c r="R763" s="236">
        <f>Q763*H763</f>
        <v>0</v>
      </c>
      <c r="S763" s="236">
        <v>0</v>
      </c>
      <c r="T763" s="237">
        <f>S763*H763</f>
        <v>0</v>
      </c>
      <c r="U763" s="37"/>
      <c r="V763" s="37"/>
      <c r="W763" s="37"/>
      <c r="X763" s="37"/>
      <c r="Y763" s="37"/>
      <c r="Z763" s="37"/>
      <c r="AA763" s="37"/>
      <c r="AB763" s="37"/>
      <c r="AC763" s="37"/>
      <c r="AD763" s="37"/>
      <c r="AE763" s="37"/>
      <c r="AR763" s="238" t="s">
        <v>243</v>
      </c>
      <c r="AT763" s="238" t="s">
        <v>158</v>
      </c>
      <c r="AU763" s="238" t="s">
        <v>85</v>
      </c>
      <c r="AY763" s="16" t="s">
        <v>156</v>
      </c>
      <c r="BE763" s="239">
        <f>IF(N763="základní",J763,0)</f>
        <v>0</v>
      </c>
      <c r="BF763" s="239">
        <f>IF(N763="snížená",J763,0)</f>
        <v>0</v>
      </c>
      <c r="BG763" s="239">
        <f>IF(N763="zákl. přenesená",J763,0)</f>
        <v>0</v>
      </c>
      <c r="BH763" s="239">
        <f>IF(N763="sníž. přenesená",J763,0)</f>
        <v>0</v>
      </c>
      <c r="BI763" s="239">
        <f>IF(N763="nulová",J763,0)</f>
        <v>0</v>
      </c>
      <c r="BJ763" s="16" t="s">
        <v>33</v>
      </c>
      <c r="BK763" s="239">
        <f>ROUND(I763*H763,2)</f>
        <v>0</v>
      </c>
      <c r="BL763" s="16" t="s">
        <v>243</v>
      </c>
      <c r="BM763" s="238" t="s">
        <v>1535</v>
      </c>
    </row>
    <row r="764" s="12" customFormat="1" ht="22.8" customHeight="1">
      <c r="A764" s="12"/>
      <c r="B764" s="210"/>
      <c r="C764" s="211"/>
      <c r="D764" s="212" t="s">
        <v>76</v>
      </c>
      <c r="E764" s="224" t="s">
        <v>1536</v>
      </c>
      <c r="F764" s="224" t="s">
        <v>1537</v>
      </c>
      <c r="G764" s="211"/>
      <c r="H764" s="211"/>
      <c r="I764" s="214"/>
      <c r="J764" s="225">
        <f>BK764</f>
        <v>0</v>
      </c>
      <c r="K764" s="211"/>
      <c r="L764" s="216"/>
      <c r="M764" s="217"/>
      <c r="N764" s="218"/>
      <c r="O764" s="218"/>
      <c r="P764" s="219">
        <f>SUM(P765:P774)</f>
        <v>0</v>
      </c>
      <c r="Q764" s="218"/>
      <c r="R764" s="219">
        <f>SUM(R765:R774)</f>
        <v>0.083230880000000007</v>
      </c>
      <c r="S764" s="218"/>
      <c r="T764" s="220">
        <f>SUM(T765:T774)</f>
        <v>0</v>
      </c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R764" s="221" t="s">
        <v>85</v>
      </c>
      <c r="AT764" s="222" t="s">
        <v>76</v>
      </c>
      <c r="AU764" s="222" t="s">
        <v>33</v>
      </c>
      <c r="AY764" s="221" t="s">
        <v>156</v>
      </c>
      <c r="BK764" s="223">
        <f>SUM(BK765:BK774)</f>
        <v>0</v>
      </c>
    </row>
    <row r="765" s="2" customFormat="1" ht="24.15" customHeight="1">
      <c r="A765" s="37"/>
      <c r="B765" s="38"/>
      <c r="C765" s="226" t="s">
        <v>1538</v>
      </c>
      <c r="D765" s="226" t="s">
        <v>158</v>
      </c>
      <c r="E765" s="227" t="s">
        <v>1539</v>
      </c>
      <c r="F765" s="228" t="s">
        <v>1540</v>
      </c>
      <c r="G765" s="229" t="s">
        <v>161</v>
      </c>
      <c r="H765" s="230">
        <v>54.319000000000003</v>
      </c>
      <c r="I765" s="231"/>
      <c r="J765" s="232">
        <f>ROUND(I765*H765,2)</f>
        <v>0</v>
      </c>
      <c r="K765" s="233"/>
      <c r="L765" s="43"/>
      <c r="M765" s="234" t="s">
        <v>1</v>
      </c>
      <c r="N765" s="235" t="s">
        <v>42</v>
      </c>
      <c r="O765" s="90"/>
      <c r="P765" s="236">
        <f>O765*H765</f>
        <v>0</v>
      </c>
      <c r="Q765" s="236">
        <v>0.00013999999999999999</v>
      </c>
      <c r="R765" s="236">
        <f>Q765*H765</f>
        <v>0.0076046600000000001</v>
      </c>
      <c r="S765" s="236">
        <v>0</v>
      </c>
      <c r="T765" s="237">
        <f>S765*H765</f>
        <v>0</v>
      </c>
      <c r="U765" s="37"/>
      <c r="V765" s="37"/>
      <c r="W765" s="37"/>
      <c r="X765" s="37"/>
      <c r="Y765" s="37"/>
      <c r="Z765" s="37"/>
      <c r="AA765" s="37"/>
      <c r="AB765" s="37"/>
      <c r="AC765" s="37"/>
      <c r="AD765" s="37"/>
      <c r="AE765" s="37"/>
      <c r="AR765" s="238" t="s">
        <v>243</v>
      </c>
      <c r="AT765" s="238" t="s">
        <v>158</v>
      </c>
      <c r="AU765" s="238" t="s">
        <v>85</v>
      </c>
      <c r="AY765" s="16" t="s">
        <v>156</v>
      </c>
      <c r="BE765" s="239">
        <f>IF(N765="základní",J765,0)</f>
        <v>0</v>
      </c>
      <c r="BF765" s="239">
        <f>IF(N765="snížená",J765,0)</f>
        <v>0</v>
      </c>
      <c r="BG765" s="239">
        <f>IF(N765="zákl. přenesená",J765,0)</f>
        <v>0</v>
      </c>
      <c r="BH765" s="239">
        <f>IF(N765="sníž. přenesená",J765,0)</f>
        <v>0</v>
      </c>
      <c r="BI765" s="239">
        <f>IF(N765="nulová",J765,0)</f>
        <v>0</v>
      </c>
      <c r="BJ765" s="16" t="s">
        <v>33</v>
      </c>
      <c r="BK765" s="239">
        <f>ROUND(I765*H765,2)</f>
        <v>0</v>
      </c>
      <c r="BL765" s="16" t="s">
        <v>243</v>
      </c>
      <c r="BM765" s="238" t="s">
        <v>1541</v>
      </c>
    </row>
    <row r="766" s="14" customFormat="1">
      <c r="A766" s="14"/>
      <c r="B766" s="263"/>
      <c r="C766" s="264"/>
      <c r="D766" s="242" t="s">
        <v>164</v>
      </c>
      <c r="E766" s="265" t="s">
        <v>1</v>
      </c>
      <c r="F766" s="266" t="s">
        <v>1542</v>
      </c>
      <c r="G766" s="264"/>
      <c r="H766" s="265" t="s">
        <v>1</v>
      </c>
      <c r="I766" s="267"/>
      <c r="J766" s="264"/>
      <c r="K766" s="264"/>
      <c r="L766" s="268"/>
      <c r="M766" s="269"/>
      <c r="N766" s="270"/>
      <c r="O766" s="270"/>
      <c r="P766" s="270"/>
      <c r="Q766" s="270"/>
      <c r="R766" s="270"/>
      <c r="S766" s="270"/>
      <c r="T766" s="271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72" t="s">
        <v>164</v>
      </c>
      <c r="AU766" s="272" t="s">
        <v>85</v>
      </c>
      <c r="AV766" s="14" t="s">
        <v>33</v>
      </c>
      <c r="AW766" s="14" t="s">
        <v>31</v>
      </c>
      <c r="AX766" s="14" t="s">
        <v>77</v>
      </c>
      <c r="AY766" s="272" t="s">
        <v>156</v>
      </c>
    </row>
    <row r="767" s="13" customFormat="1">
      <c r="A767" s="13"/>
      <c r="B767" s="240"/>
      <c r="C767" s="241"/>
      <c r="D767" s="242" t="s">
        <v>164</v>
      </c>
      <c r="E767" s="243" t="s">
        <v>1</v>
      </c>
      <c r="F767" s="244" t="s">
        <v>1543</v>
      </c>
      <c r="G767" s="241"/>
      <c r="H767" s="245">
        <v>35.037999999999997</v>
      </c>
      <c r="I767" s="246"/>
      <c r="J767" s="241"/>
      <c r="K767" s="241"/>
      <c r="L767" s="247"/>
      <c r="M767" s="248"/>
      <c r="N767" s="249"/>
      <c r="O767" s="249"/>
      <c r="P767" s="249"/>
      <c r="Q767" s="249"/>
      <c r="R767" s="249"/>
      <c r="S767" s="249"/>
      <c r="T767" s="250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51" t="s">
        <v>164</v>
      </c>
      <c r="AU767" s="251" t="s">
        <v>85</v>
      </c>
      <c r="AV767" s="13" t="s">
        <v>85</v>
      </c>
      <c r="AW767" s="13" t="s">
        <v>31</v>
      </c>
      <c r="AX767" s="13" t="s">
        <v>77</v>
      </c>
      <c r="AY767" s="251" t="s">
        <v>156</v>
      </c>
    </row>
    <row r="768" s="13" customFormat="1">
      <c r="A768" s="13"/>
      <c r="B768" s="240"/>
      <c r="C768" s="241"/>
      <c r="D768" s="242" t="s">
        <v>164</v>
      </c>
      <c r="E768" s="243" t="s">
        <v>1</v>
      </c>
      <c r="F768" s="244" t="s">
        <v>1544</v>
      </c>
      <c r="G768" s="241"/>
      <c r="H768" s="245">
        <v>9.8900000000000006</v>
      </c>
      <c r="I768" s="246"/>
      <c r="J768" s="241"/>
      <c r="K768" s="241"/>
      <c r="L768" s="247"/>
      <c r="M768" s="248"/>
      <c r="N768" s="249"/>
      <c r="O768" s="249"/>
      <c r="P768" s="249"/>
      <c r="Q768" s="249"/>
      <c r="R768" s="249"/>
      <c r="S768" s="249"/>
      <c r="T768" s="250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51" t="s">
        <v>164</v>
      </c>
      <c r="AU768" s="251" t="s">
        <v>85</v>
      </c>
      <c r="AV768" s="13" t="s">
        <v>85</v>
      </c>
      <c r="AW768" s="13" t="s">
        <v>31</v>
      </c>
      <c r="AX768" s="13" t="s">
        <v>77</v>
      </c>
      <c r="AY768" s="251" t="s">
        <v>156</v>
      </c>
    </row>
    <row r="769" s="13" customFormat="1">
      <c r="A769" s="13"/>
      <c r="B769" s="240"/>
      <c r="C769" s="241"/>
      <c r="D769" s="242" t="s">
        <v>164</v>
      </c>
      <c r="E769" s="243" t="s">
        <v>1</v>
      </c>
      <c r="F769" s="244" t="s">
        <v>1545</v>
      </c>
      <c r="G769" s="241"/>
      <c r="H769" s="245">
        <v>9.391</v>
      </c>
      <c r="I769" s="246"/>
      <c r="J769" s="241"/>
      <c r="K769" s="241"/>
      <c r="L769" s="247"/>
      <c r="M769" s="248"/>
      <c r="N769" s="249"/>
      <c r="O769" s="249"/>
      <c r="P769" s="249"/>
      <c r="Q769" s="249"/>
      <c r="R769" s="249"/>
      <c r="S769" s="249"/>
      <c r="T769" s="250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51" t="s">
        <v>164</v>
      </c>
      <c r="AU769" s="251" t="s">
        <v>85</v>
      </c>
      <c r="AV769" s="13" t="s">
        <v>85</v>
      </c>
      <c r="AW769" s="13" t="s">
        <v>31</v>
      </c>
      <c r="AX769" s="13" t="s">
        <v>77</v>
      </c>
      <c r="AY769" s="251" t="s">
        <v>156</v>
      </c>
    </row>
    <row r="770" s="2" customFormat="1" ht="33" customHeight="1">
      <c r="A770" s="37"/>
      <c r="B770" s="38"/>
      <c r="C770" s="226" t="s">
        <v>1546</v>
      </c>
      <c r="D770" s="226" t="s">
        <v>158</v>
      </c>
      <c r="E770" s="227" t="s">
        <v>1547</v>
      </c>
      <c r="F770" s="228" t="s">
        <v>1548</v>
      </c>
      <c r="G770" s="229" t="s">
        <v>161</v>
      </c>
      <c r="H770" s="230">
        <v>40.424999999999997</v>
      </c>
      <c r="I770" s="231"/>
      <c r="J770" s="232">
        <f>ROUND(I770*H770,2)</f>
        <v>0</v>
      </c>
      <c r="K770" s="233"/>
      <c r="L770" s="43"/>
      <c r="M770" s="234" t="s">
        <v>1</v>
      </c>
      <c r="N770" s="235" t="s">
        <v>42</v>
      </c>
      <c r="O770" s="90"/>
      <c r="P770" s="236">
        <f>O770*H770</f>
        <v>0</v>
      </c>
      <c r="Q770" s="236">
        <v>0.00085999999999999998</v>
      </c>
      <c r="R770" s="236">
        <f>Q770*H770</f>
        <v>0.034765499999999998</v>
      </c>
      <c r="S770" s="236">
        <v>0</v>
      </c>
      <c r="T770" s="237">
        <f>S770*H770</f>
        <v>0</v>
      </c>
      <c r="U770" s="37"/>
      <c r="V770" s="37"/>
      <c r="W770" s="37"/>
      <c r="X770" s="37"/>
      <c r="Y770" s="37"/>
      <c r="Z770" s="37"/>
      <c r="AA770" s="37"/>
      <c r="AB770" s="37"/>
      <c r="AC770" s="37"/>
      <c r="AD770" s="37"/>
      <c r="AE770" s="37"/>
      <c r="AR770" s="238" t="s">
        <v>243</v>
      </c>
      <c r="AT770" s="238" t="s">
        <v>158</v>
      </c>
      <c r="AU770" s="238" t="s">
        <v>85</v>
      </c>
      <c r="AY770" s="16" t="s">
        <v>156</v>
      </c>
      <c r="BE770" s="239">
        <f>IF(N770="základní",J770,0)</f>
        <v>0</v>
      </c>
      <c r="BF770" s="239">
        <f>IF(N770="snížená",J770,0)</f>
        <v>0</v>
      </c>
      <c r="BG770" s="239">
        <f>IF(N770="zákl. přenesená",J770,0)</f>
        <v>0</v>
      </c>
      <c r="BH770" s="239">
        <f>IF(N770="sníž. přenesená",J770,0)</f>
        <v>0</v>
      </c>
      <c r="BI770" s="239">
        <f>IF(N770="nulová",J770,0)</f>
        <v>0</v>
      </c>
      <c r="BJ770" s="16" t="s">
        <v>33</v>
      </c>
      <c r="BK770" s="239">
        <f>ROUND(I770*H770,2)</f>
        <v>0</v>
      </c>
      <c r="BL770" s="16" t="s">
        <v>243</v>
      </c>
      <c r="BM770" s="238" t="s">
        <v>1549</v>
      </c>
    </row>
    <row r="771" s="13" customFormat="1">
      <c r="A771" s="13"/>
      <c r="B771" s="240"/>
      <c r="C771" s="241"/>
      <c r="D771" s="242" t="s">
        <v>164</v>
      </c>
      <c r="E771" s="243" t="s">
        <v>1</v>
      </c>
      <c r="F771" s="244" t="s">
        <v>944</v>
      </c>
      <c r="G771" s="241"/>
      <c r="H771" s="245">
        <v>40.424999999999997</v>
      </c>
      <c r="I771" s="246"/>
      <c r="J771" s="241"/>
      <c r="K771" s="241"/>
      <c r="L771" s="247"/>
      <c r="M771" s="248"/>
      <c r="N771" s="249"/>
      <c r="O771" s="249"/>
      <c r="P771" s="249"/>
      <c r="Q771" s="249"/>
      <c r="R771" s="249"/>
      <c r="S771" s="249"/>
      <c r="T771" s="250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51" t="s">
        <v>164</v>
      </c>
      <c r="AU771" s="251" t="s">
        <v>85</v>
      </c>
      <c r="AV771" s="13" t="s">
        <v>85</v>
      </c>
      <c r="AW771" s="13" t="s">
        <v>31</v>
      </c>
      <c r="AX771" s="13" t="s">
        <v>77</v>
      </c>
      <c r="AY771" s="251" t="s">
        <v>156</v>
      </c>
    </row>
    <row r="772" s="2" customFormat="1" ht="24.15" customHeight="1">
      <c r="A772" s="37"/>
      <c r="B772" s="38"/>
      <c r="C772" s="226" t="s">
        <v>1550</v>
      </c>
      <c r="D772" s="226" t="s">
        <v>158</v>
      </c>
      <c r="E772" s="227" t="s">
        <v>1551</v>
      </c>
      <c r="F772" s="228" t="s">
        <v>1552</v>
      </c>
      <c r="G772" s="229" t="s">
        <v>161</v>
      </c>
      <c r="H772" s="230">
        <v>113.502</v>
      </c>
      <c r="I772" s="231"/>
      <c r="J772" s="232">
        <f>ROUND(I772*H772,2)</f>
        <v>0</v>
      </c>
      <c r="K772" s="233"/>
      <c r="L772" s="43"/>
      <c r="M772" s="234" t="s">
        <v>1</v>
      </c>
      <c r="N772" s="235" t="s">
        <v>42</v>
      </c>
      <c r="O772" s="90"/>
      <c r="P772" s="236">
        <f>O772*H772</f>
        <v>0</v>
      </c>
      <c r="Q772" s="236">
        <v>0.00036000000000000002</v>
      </c>
      <c r="R772" s="236">
        <f>Q772*H772</f>
        <v>0.040860720000000003</v>
      </c>
      <c r="S772" s="236">
        <v>0</v>
      </c>
      <c r="T772" s="237">
        <f>S772*H772</f>
        <v>0</v>
      </c>
      <c r="U772" s="37"/>
      <c r="V772" s="37"/>
      <c r="W772" s="37"/>
      <c r="X772" s="37"/>
      <c r="Y772" s="37"/>
      <c r="Z772" s="37"/>
      <c r="AA772" s="37"/>
      <c r="AB772" s="37"/>
      <c r="AC772" s="37"/>
      <c r="AD772" s="37"/>
      <c r="AE772" s="37"/>
      <c r="AR772" s="238" t="s">
        <v>243</v>
      </c>
      <c r="AT772" s="238" t="s">
        <v>158</v>
      </c>
      <c r="AU772" s="238" t="s">
        <v>85</v>
      </c>
      <c r="AY772" s="16" t="s">
        <v>156</v>
      </c>
      <c r="BE772" s="239">
        <f>IF(N772="základní",J772,0)</f>
        <v>0</v>
      </c>
      <c r="BF772" s="239">
        <f>IF(N772="snížená",J772,0)</f>
        <v>0</v>
      </c>
      <c r="BG772" s="239">
        <f>IF(N772="zákl. přenesená",J772,0)</f>
        <v>0</v>
      </c>
      <c r="BH772" s="239">
        <f>IF(N772="sníž. přenesená",J772,0)</f>
        <v>0</v>
      </c>
      <c r="BI772" s="239">
        <f>IF(N772="nulová",J772,0)</f>
        <v>0</v>
      </c>
      <c r="BJ772" s="16" t="s">
        <v>33</v>
      </c>
      <c r="BK772" s="239">
        <f>ROUND(I772*H772,2)</f>
        <v>0</v>
      </c>
      <c r="BL772" s="16" t="s">
        <v>243</v>
      </c>
      <c r="BM772" s="238" t="s">
        <v>1553</v>
      </c>
    </row>
    <row r="773" s="13" customFormat="1">
      <c r="A773" s="13"/>
      <c r="B773" s="240"/>
      <c r="C773" s="241"/>
      <c r="D773" s="242" t="s">
        <v>164</v>
      </c>
      <c r="E773" s="243" t="s">
        <v>1</v>
      </c>
      <c r="F773" s="244" t="s">
        <v>698</v>
      </c>
      <c r="G773" s="241"/>
      <c r="H773" s="245">
        <v>53.024000000000001</v>
      </c>
      <c r="I773" s="246"/>
      <c r="J773" s="241"/>
      <c r="K773" s="241"/>
      <c r="L773" s="247"/>
      <c r="M773" s="248"/>
      <c r="N773" s="249"/>
      <c r="O773" s="249"/>
      <c r="P773" s="249"/>
      <c r="Q773" s="249"/>
      <c r="R773" s="249"/>
      <c r="S773" s="249"/>
      <c r="T773" s="250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51" t="s">
        <v>164</v>
      </c>
      <c r="AU773" s="251" t="s">
        <v>85</v>
      </c>
      <c r="AV773" s="13" t="s">
        <v>85</v>
      </c>
      <c r="AW773" s="13" t="s">
        <v>31</v>
      </c>
      <c r="AX773" s="13" t="s">
        <v>77</v>
      </c>
      <c r="AY773" s="251" t="s">
        <v>156</v>
      </c>
    </row>
    <row r="774" s="13" customFormat="1">
      <c r="A774" s="13"/>
      <c r="B774" s="240"/>
      <c r="C774" s="241"/>
      <c r="D774" s="242" t="s">
        <v>164</v>
      </c>
      <c r="E774" s="243" t="s">
        <v>1</v>
      </c>
      <c r="F774" s="244" t="s">
        <v>699</v>
      </c>
      <c r="G774" s="241"/>
      <c r="H774" s="245">
        <v>60.478000000000002</v>
      </c>
      <c r="I774" s="246"/>
      <c r="J774" s="241"/>
      <c r="K774" s="241"/>
      <c r="L774" s="247"/>
      <c r="M774" s="248"/>
      <c r="N774" s="249"/>
      <c r="O774" s="249"/>
      <c r="P774" s="249"/>
      <c r="Q774" s="249"/>
      <c r="R774" s="249"/>
      <c r="S774" s="249"/>
      <c r="T774" s="250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51" t="s">
        <v>164</v>
      </c>
      <c r="AU774" s="251" t="s">
        <v>85</v>
      </c>
      <c r="AV774" s="13" t="s">
        <v>85</v>
      </c>
      <c r="AW774" s="13" t="s">
        <v>31</v>
      </c>
      <c r="AX774" s="13" t="s">
        <v>77</v>
      </c>
      <c r="AY774" s="251" t="s">
        <v>156</v>
      </c>
    </row>
    <row r="775" s="12" customFormat="1" ht="22.8" customHeight="1">
      <c r="A775" s="12"/>
      <c r="B775" s="210"/>
      <c r="C775" s="211"/>
      <c r="D775" s="212" t="s">
        <v>76</v>
      </c>
      <c r="E775" s="224" t="s">
        <v>1554</v>
      </c>
      <c r="F775" s="224" t="s">
        <v>1555</v>
      </c>
      <c r="G775" s="211"/>
      <c r="H775" s="211"/>
      <c r="I775" s="214"/>
      <c r="J775" s="225">
        <f>BK775</f>
        <v>0</v>
      </c>
      <c r="K775" s="211"/>
      <c r="L775" s="216"/>
      <c r="M775" s="217"/>
      <c r="N775" s="218"/>
      <c r="O775" s="218"/>
      <c r="P775" s="219">
        <f>SUM(P776:P780)</f>
        <v>0</v>
      </c>
      <c r="Q775" s="218"/>
      <c r="R775" s="219">
        <f>SUM(R776:R780)</f>
        <v>0.037215999999999999</v>
      </c>
      <c r="S775" s="218"/>
      <c r="T775" s="220">
        <f>SUM(T776:T780)</f>
        <v>0</v>
      </c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R775" s="221" t="s">
        <v>85</v>
      </c>
      <c r="AT775" s="222" t="s">
        <v>76</v>
      </c>
      <c r="AU775" s="222" t="s">
        <v>33</v>
      </c>
      <c r="AY775" s="221" t="s">
        <v>156</v>
      </c>
      <c r="BK775" s="223">
        <f>SUM(BK776:BK780)</f>
        <v>0</v>
      </c>
    </row>
    <row r="776" s="2" customFormat="1" ht="33" customHeight="1">
      <c r="A776" s="37"/>
      <c r="B776" s="38"/>
      <c r="C776" s="226" t="s">
        <v>1556</v>
      </c>
      <c r="D776" s="226" t="s">
        <v>158</v>
      </c>
      <c r="E776" s="227" t="s">
        <v>1557</v>
      </c>
      <c r="F776" s="228" t="s">
        <v>1558</v>
      </c>
      <c r="G776" s="229" t="s">
        <v>161</v>
      </c>
      <c r="H776" s="230">
        <v>74.432000000000002</v>
      </c>
      <c r="I776" s="231"/>
      <c r="J776" s="232">
        <f>ROUND(I776*H776,2)</f>
        <v>0</v>
      </c>
      <c r="K776" s="233"/>
      <c r="L776" s="43"/>
      <c r="M776" s="234" t="s">
        <v>1</v>
      </c>
      <c r="N776" s="235" t="s">
        <v>42</v>
      </c>
      <c r="O776" s="90"/>
      <c r="P776" s="236">
        <f>O776*H776</f>
        <v>0</v>
      </c>
      <c r="Q776" s="236">
        <v>0.00021000000000000001</v>
      </c>
      <c r="R776" s="236">
        <f>Q776*H776</f>
        <v>0.015630720000000001</v>
      </c>
      <c r="S776" s="236">
        <v>0</v>
      </c>
      <c r="T776" s="237">
        <f>S776*H776</f>
        <v>0</v>
      </c>
      <c r="U776" s="37"/>
      <c r="V776" s="37"/>
      <c r="W776" s="37"/>
      <c r="X776" s="37"/>
      <c r="Y776" s="37"/>
      <c r="Z776" s="37"/>
      <c r="AA776" s="37"/>
      <c r="AB776" s="37"/>
      <c r="AC776" s="37"/>
      <c r="AD776" s="37"/>
      <c r="AE776" s="37"/>
      <c r="AR776" s="238" t="s">
        <v>243</v>
      </c>
      <c r="AT776" s="238" t="s">
        <v>158</v>
      </c>
      <c r="AU776" s="238" t="s">
        <v>85</v>
      </c>
      <c r="AY776" s="16" t="s">
        <v>156</v>
      </c>
      <c r="BE776" s="239">
        <f>IF(N776="základní",J776,0)</f>
        <v>0</v>
      </c>
      <c r="BF776" s="239">
        <f>IF(N776="snížená",J776,0)</f>
        <v>0</v>
      </c>
      <c r="BG776" s="239">
        <f>IF(N776="zákl. přenesená",J776,0)</f>
        <v>0</v>
      </c>
      <c r="BH776" s="239">
        <f>IF(N776="sníž. přenesená",J776,0)</f>
        <v>0</v>
      </c>
      <c r="BI776" s="239">
        <f>IF(N776="nulová",J776,0)</f>
        <v>0</v>
      </c>
      <c r="BJ776" s="16" t="s">
        <v>33</v>
      </c>
      <c r="BK776" s="239">
        <f>ROUND(I776*H776,2)</f>
        <v>0</v>
      </c>
      <c r="BL776" s="16" t="s">
        <v>243</v>
      </c>
      <c r="BM776" s="238" t="s">
        <v>1559</v>
      </c>
    </row>
    <row r="777" s="13" customFormat="1">
      <c r="A777" s="13"/>
      <c r="B777" s="240"/>
      <c r="C777" s="241"/>
      <c r="D777" s="242" t="s">
        <v>164</v>
      </c>
      <c r="E777" s="243" t="s">
        <v>1</v>
      </c>
      <c r="F777" s="244" t="s">
        <v>1560</v>
      </c>
      <c r="G777" s="241"/>
      <c r="H777" s="245">
        <v>46.893999999999998</v>
      </c>
      <c r="I777" s="246"/>
      <c r="J777" s="241"/>
      <c r="K777" s="241"/>
      <c r="L777" s="247"/>
      <c r="M777" s="248"/>
      <c r="N777" s="249"/>
      <c r="O777" s="249"/>
      <c r="P777" s="249"/>
      <c r="Q777" s="249"/>
      <c r="R777" s="249"/>
      <c r="S777" s="249"/>
      <c r="T777" s="250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51" t="s">
        <v>164</v>
      </c>
      <c r="AU777" s="251" t="s">
        <v>85</v>
      </c>
      <c r="AV777" s="13" t="s">
        <v>85</v>
      </c>
      <c r="AW777" s="13" t="s">
        <v>31</v>
      </c>
      <c r="AX777" s="13" t="s">
        <v>77</v>
      </c>
      <c r="AY777" s="251" t="s">
        <v>156</v>
      </c>
    </row>
    <row r="778" s="13" customFormat="1">
      <c r="A778" s="13"/>
      <c r="B778" s="240"/>
      <c r="C778" s="241"/>
      <c r="D778" s="242" t="s">
        <v>164</v>
      </c>
      <c r="E778" s="243" t="s">
        <v>1</v>
      </c>
      <c r="F778" s="244" t="s">
        <v>1561</v>
      </c>
      <c r="G778" s="241"/>
      <c r="H778" s="245">
        <v>14.801</v>
      </c>
      <c r="I778" s="246"/>
      <c r="J778" s="241"/>
      <c r="K778" s="241"/>
      <c r="L778" s="247"/>
      <c r="M778" s="248"/>
      <c r="N778" s="249"/>
      <c r="O778" s="249"/>
      <c r="P778" s="249"/>
      <c r="Q778" s="249"/>
      <c r="R778" s="249"/>
      <c r="S778" s="249"/>
      <c r="T778" s="250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51" t="s">
        <v>164</v>
      </c>
      <c r="AU778" s="251" t="s">
        <v>85</v>
      </c>
      <c r="AV778" s="13" t="s">
        <v>85</v>
      </c>
      <c r="AW778" s="13" t="s">
        <v>31</v>
      </c>
      <c r="AX778" s="13" t="s">
        <v>77</v>
      </c>
      <c r="AY778" s="251" t="s">
        <v>156</v>
      </c>
    </row>
    <row r="779" s="13" customFormat="1">
      <c r="A779" s="13"/>
      <c r="B779" s="240"/>
      <c r="C779" s="241"/>
      <c r="D779" s="242" t="s">
        <v>164</v>
      </c>
      <c r="E779" s="243" t="s">
        <v>1</v>
      </c>
      <c r="F779" s="244" t="s">
        <v>1562</v>
      </c>
      <c r="G779" s="241"/>
      <c r="H779" s="245">
        <v>12.737</v>
      </c>
      <c r="I779" s="246"/>
      <c r="J779" s="241"/>
      <c r="K779" s="241"/>
      <c r="L779" s="247"/>
      <c r="M779" s="248"/>
      <c r="N779" s="249"/>
      <c r="O779" s="249"/>
      <c r="P779" s="249"/>
      <c r="Q779" s="249"/>
      <c r="R779" s="249"/>
      <c r="S779" s="249"/>
      <c r="T779" s="250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51" t="s">
        <v>164</v>
      </c>
      <c r="AU779" s="251" t="s">
        <v>85</v>
      </c>
      <c r="AV779" s="13" t="s">
        <v>85</v>
      </c>
      <c r="AW779" s="13" t="s">
        <v>31</v>
      </c>
      <c r="AX779" s="13" t="s">
        <v>77</v>
      </c>
      <c r="AY779" s="251" t="s">
        <v>156</v>
      </c>
    </row>
    <row r="780" s="2" customFormat="1" ht="33" customHeight="1">
      <c r="A780" s="37"/>
      <c r="B780" s="38"/>
      <c r="C780" s="226" t="s">
        <v>1563</v>
      </c>
      <c r="D780" s="226" t="s">
        <v>158</v>
      </c>
      <c r="E780" s="227" t="s">
        <v>1564</v>
      </c>
      <c r="F780" s="228" t="s">
        <v>1565</v>
      </c>
      <c r="G780" s="229" t="s">
        <v>161</v>
      </c>
      <c r="H780" s="230">
        <v>74.432000000000002</v>
      </c>
      <c r="I780" s="231"/>
      <c r="J780" s="232">
        <f>ROUND(I780*H780,2)</f>
        <v>0</v>
      </c>
      <c r="K780" s="233"/>
      <c r="L780" s="43"/>
      <c r="M780" s="234" t="s">
        <v>1</v>
      </c>
      <c r="N780" s="235" t="s">
        <v>42</v>
      </c>
      <c r="O780" s="90"/>
      <c r="P780" s="236">
        <f>O780*H780</f>
        <v>0</v>
      </c>
      <c r="Q780" s="236">
        <v>0.00029</v>
      </c>
      <c r="R780" s="236">
        <f>Q780*H780</f>
        <v>0.021585280000000002</v>
      </c>
      <c r="S780" s="236">
        <v>0</v>
      </c>
      <c r="T780" s="237">
        <f>S780*H780</f>
        <v>0</v>
      </c>
      <c r="U780" s="37"/>
      <c r="V780" s="37"/>
      <c r="W780" s="37"/>
      <c r="X780" s="37"/>
      <c r="Y780" s="37"/>
      <c r="Z780" s="37"/>
      <c r="AA780" s="37"/>
      <c r="AB780" s="37"/>
      <c r="AC780" s="37"/>
      <c r="AD780" s="37"/>
      <c r="AE780" s="37"/>
      <c r="AR780" s="238" t="s">
        <v>243</v>
      </c>
      <c r="AT780" s="238" t="s">
        <v>158</v>
      </c>
      <c r="AU780" s="238" t="s">
        <v>85</v>
      </c>
      <c r="AY780" s="16" t="s">
        <v>156</v>
      </c>
      <c r="BE780" s="239">
        <f>IF(N780="základní",J780,0)</f>
        <v>0</v>
      </c>
      <c r="BF780" s="239">
        <f>IF(N780="snížená",J780,0)</f>
        <v>0</v>
      </c>
      <c r="BG780" s="239">
        <f>IF(N780="zákl. přenesená",J780,0)</f>
        <v>0</v>
      </c>
      <c r="BH780" s="239">
        <f>IF(N780="sníž. přenesená",J780,0)</f>
        <v>0</v>
      </c>
      <c r="BI780" s="239">
        <f>IF(N780="nulová",J780,0)</f>
        <v>0</v>
      </c>
      <c r="BJ780" s="16" t="s">
        <v>33</v>
      </c>
      <c r="BK780" s="239">
        <f>ROUND(I780*H780,2)</f>
        <v>0</v>
      </c>
      <c r="BL780" s="16" t="s">
        <v>243</v>
      </c>
      <c r="BM780" s="238" t="s">
        <v>1566</v>
      </c>
    </row>
    <row r="781" s="12" customFormat="1" ht="25.92" customHeight="1">
      <c r="A781" s="12"/>
      <c r="B781" s="210"/>
      <c r="C781" s="211"/>
      <c r="D781" s="212" t="s">
        <v>76</v>
      </c>
      <c r="E781" s="213" t="s">
        <v>1567</v>
      </c>
      <c r="F781" s="213" t="s">
        <v>1568</v>
      </c>
      <c r="G781" s="211"/>
      <c r="H781" s="211"/>
      <c r="I781" s="214"/>
      <c r="J781" s="215">
        <f>BK781</f>
        <v>0</v>
      </c>
      <c r="K781" s="211"/>
      <c r="L781" s="216"/>
      <c r="M781" s="217"/>
      <c r="N781" s="218"/>
      <c r="O781" s="218"/>
      <c r="P781" s="219">
        <f>P782+P786</f>
        <v>0</v>
      </c>
      <c r="Q781" s="218"/>
      <c r="R781" s="219">
        <f>R782+R786</f>
        <v>0</v>
      </c>
      <c r="S781" s="218"/>
      <c r="T781" s="220">
        <f>T782+T786</f>
        <v>0</v>
      </c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R781" s="221" t="s">
        <v>183</v>
      </c>
      <c r="AT781" s="222" t="s">
        <v>76</v>
      </c>
      <c r="AU781" s="222" t="s">
        <v>77</v>
      </c>
      <c r="AY781" s="221" t="s">
        <v>156</v>
      </c>
      <c r="BK781" s="223">
        <f>BK782+BK786</f>
        <v>0</v>
      </c>
    </row>
    <row r="782" s="12" customFormat="1" ht="22.8" customHeight="1">
      <c r="A782" s="12"/>
      <c r="B782" s="210"/>
      <c r="C782" s="211"/>
      <c r="D782" s="212" t="s">
        <v>76</v>
      </c>
      <c r="E782" s="224" t="s">
        <v>1569</v>
      </c>
      <c r="F782" s="224" t="s">
        <v>1570</v>
      </c>
      <c r="G782" s="211"/>
      <c r="H782" s="211"/>
      <c r="I782" s="214"/>
      <c r="J782" s="225">
        <f>BK782</f>
        <v>0</v>
      </c>
      <c r="K782" s="211"/>
      <c r="L782" s="216"/>
      <c r="M782" s="217"/>
      <c r="N782" s="218"/>
      <c r="O782" s="218"/>
      <c r="P782" s="219">
        <f>SUM(P783:P785)</f>
        <v>0</v>
      </c>
      <c r="Q782" s="218"/>
      <c r="R782" s="219">
        <f>SUM(R783:R785)</f>
        <v>0</v>
      </c>
      <c r="S782" s="218"/>
      <c r="T782" s="220">
        <f>SUM(T783:T785)</f>
        <v>0</v>
      </c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R782" s="221" t="s">
        <v>183</v>
      </c>
      <c r="AT782" s="222" t="s">
        <v>76</v>
      </c>
      <c r="AU782" s="222" t="s">
        <v>33</v>
      </c>
      <c r="AY782" s="221" t="s">
        <v>156</v>
      </c>
      <c r="BK782" s="223">
        <f>SUM(BK783:BK785)</f>
        <v>0</v>
      </c>
    </row>
    <row r="783" s="2" customFormat="1" ht="21.75" customHeight="1">
      <c r="A783" s="37"/>
      <c r="B783" s="38"/>
      <c r="C783" s="226" t="s">
        <v>1571</v>
      </c>
      <c r="D783" s="226" t="s">
        <v>158</v>
      </c>
      <c r="E783" s="227" t="s">
        <v>1572</v>
      </c>
      <c r="F783" s="228" t="s">
        <v>1573</v>
      </c>
      <c r="G783" s="229" t="s">
        <v>1061</v>
      </c>
      <c r="H783" s="230">
        <v>1</v>
      </c>
      <c r="I783" s="231"/>
      <c r="J783" s="232">
        <f>ROUND(I783*H783,2)</f>
        <v>0</v>
      </c>
      <c r="K783" s="233"/>
      <c r="L783" s="43"/>
      <c r="M783" s="234" t="s">
        <v>1</v>
      </c>
      <c r="N783" s="235" t="s">
        <v>42</v>
      </c>
      <c r="O783" s="90"/>
      <c r="P783" s="236">
        <f>O783*H783</f>
        <v>0</v>
      </c>
      <c r="Q783" s="236">
        <v>0</v>
      </c>
      <c r="R783" s="236">
        <f>Q783*H783</f>
        <v>0</v>
      </c>
      <c r="S783" s="236">
        <v>0</v>
      </c>
      <c r="T783" s="237">
        <f>S783*H783</f>
        <v>0</v>
      </c>
      <c r="U783" s="37"/>
      <c r="V783" s="37"/>
      <c r="W783" s="37"/>
      <c r="X783" s="37"/>
      <c r="Y783" s="37"/>
      <c r="Z783" s="37"/>
      <c r="AA783" s="37"/>
      <c r="AB783" s="37"/>
      <c r="AC783" s="37"/>
      <c r="AD783" s="37"/>
      <c r="AE783" s="37"/>
      <c r="AR783" s="238" t="s">
        <v>1574</v>
      </c>
      <c r="AT783" s="238" t="s">
        <v>158</v>
      </c>
      <c r="AU783" s="238" t="s">
        <v>85</v>
      </c>
      <c r="AY783" s="16" t="s">
        <v>156</v>
      </c>
      <c r="BE783" s="239">
        <f>IF(N783="základní",J783,0)</f>
        <v>0</v>
      </c>
      <c r="BF783" s="239">
        <f>IF(N783="snížená",J783,0)</f>
        <v>0</v>
      </c>
      <c r="BG783" s="239">
        <f>IF(N783="zákl. přenesená",J783,0)</f>
        <v>0</v>
      </c>
      <c r="BH783" s="239">
        <f>IF(N783="sníž. přenesená",J783,0)</f>
        <v>0</v>
      </c>
      <c r="BI783" s="239">
        <f>IF(N783="nulová",J783,0)</f>
        <v>0</v>
      </c>
      <c r="BJ783" s="16" t="s">
        <v>33</v>
      </c>
      <c r="BK783" s="239">
        <f>ROUND(I783*H783,2)</f>
        <v>0</v>
      </c>
      <c r="BL783" s="16" t="s">
        <v>1574</v>
      </c>
      <c r="BM783" s="238" t="s">
        <v>1575</v>
      </c>
    </row>
    <row r="784" s="2" customFormat="1" ht="16.5" customHeight="1">
      <c r="A784" s="37"/>
      <c r="B784" s="38"/>
      <c r="C784" s="226" t="s">
        <v>1576</v>
      </c>
      <c r="D784" s="226" t="s">
        <v>158</v>
      </c>
      <c r="E784" s="227" t="s">
        <v>1577</v>
      </c>
      <c r="F784" s="228" t="s">
        <v>1578</v>
      </c>
      <c r="G784" s="229" t="s">
        <v>1061</v>
      </c>
      <c r="H784" s="230">
        <v>1</v>
      </c>
      <c r="I784" s="231"/>
      <c r="J784" s="232">
        <f>ROUND(I784*H784,2)</f>
        <v>0</v>
      </c>
      <c r="K784" s="233"/>
      <c r="L784" s="43"/>
      <c r="M784" s="234" t="s">
        <v>1</v>
      </c>
      <c r="N784" s="235" t="s">
        <v>42</v>
      </c>
      <c r="O784" s="90"/>
      <c r="P784" s="236">
        <f>O784*H784</f>
        <v>0</v>
      </c>
      <c r="Q784" s="236">
        <v>0</v>
      </c>
      <c r="R784" s="236">
        <f>Q784*H784</f>
        <v>0</v>
      </c>
      <c r="S784" s="236">
        <v>0</v>
      </c>
      <c r="T784" s="237">
        <f>S784*H784</f>
        <v>0</v>
      </c>
      <c r="U784" s="37"/>
      <c r="V784" s="37"/>
      <c r="W784" s="37"/>
      <c r="X784" s="37"/>
      <c r="Y784" s="37"/>
      <c r="Z784" s="37"/>
      <c r="AA784" s="37"/>
      <c r="AB784" s="37"/>
      <c r="AC784" s="37"/>
      <c r="AD784" s="37"/>
      <c r="AE784" s="37"/>
      <c r="AR784" s="238" t="s">
        <v>1574</v>
      </c>
      <c r="AT784" s="238" t="s">
        <v>158</v>
      </c>
      <c r="AU784" s="238" t="s">
        <v>85</v>
      </c>
      <c r="AY784" s="16" t="s">
        <v>156</v>
      </c>
      <c r="BE784" s="239">
        <f>IF(N784="základní",J784,0)</f>
        <v>0</v>
      </c>
      <c r="BF784" s="239">
        <f>IF(N784="snížená",J784,0)</f>
        <v>0</v>
      </c>
      <c r="BG784" s="239">
        <f>IF(N784="zákl. přenesená",J784,0)</f>
        <v>0</v>
      </c>
      <c r="BH784" s="239">
        <f>IF(N784="sníž. přenesená",J784,0)</f>
        <v>0</v>
      </c>
      <c r="BI784" s="239">
        <f>IF(N784="nulová",J784,0)</f>
        <v>0</v>
      </c>
      <c r="BJ784" s="16" t="s">
        <v>33</v>
      </c>
      <c r="BK784" s="239">
        <f>ROUND(I784*H784,2)</f>
        <v>0</v>
      </c>
      <c r="BL784" s="16" t="s">
        <v>1574</v>
      </c>
      <c r="BM784" s="238" t="s">
        <v>1579</v>
      </c>
    </row>
    <row r="785" s="2" customFormat="1" ht="16.5" customHeight="1">
      <c r="A785" s="37"/>
      <c r="B785" s="38"/>
      <c r="C785" s="226" t="s">
        <v>1580</v>
      </c>
      <c r="D785" s="226" t="s">
        <v>158</v>
      </c>
      <c r="E785" s="227" t="s">
        <v>1581</v>
      </c>
      <c r="F785" s="228" t="s">
        <v>1582</v>
      </c>
      <c r="G785" s="229" t="s">
        <v>1061</v>
      </c>
      <c r="H785" s="230">
        <v>1</v>
      </c>
      <c r="I785" s="231"/>
      <c r="J785" s="232">
        <f>ROUND(I785*H785,2)</f>
        <v>0</v>
      </c>
      <c r="K785" s="233"/>
      <c r="L785" s="43"/>
      <c r="M785" s="234" t="s">
        <v>1</v>
      </c>
      <c r="N785" s="235" t="s">
        <v>42</v>
      </c>
      <c r="O785" s="90"/>
      <c r="P785" s="236">
        <f>O785*H785</f>
        <v>0</v>
      </c>
      <c r="Q785" s="236">
        <v>0</v>
      </c>
      <c r="R785" s="236">
        <f>Q785*H785</f>
        <v>0</v>
      </c>
      <c r="S785" s="236">
        <v>0</v>
      </c>
      <c r="T785" s="237">
        <f>S785*H785</f>
        <v>0</v>
      </c>
      <c r="U785" s="37"/>
      <c r="V785" s="37"/>
      <c r="W785" s="37"/>
      <c r="X785" s="37"/>
      <c r="Y785" s="37"/>
      <c r="Z785" s="37"/>
      <c r="AA785" s="37"/>
      <c r="AB785" s="37"/>
      <c r="AC785" s="37"/>
      <c r="AD785" s="37"/>
      <c r="AE785" s="37"/>
      <c r="AR785" s="238" t="s">
        <v>1574</v>
      </c>
      <c r="AT785" s="238" t="s">
        <v>158</v>
      </c>
      <c r="AU785" s="238" t="s">
        <v>85</v>
      </c>
      <c r="AY785" s="16" t="s">
        <v>156</v>
      </c>
      <c r="BE785" s="239">
        <f>IF(N785="základní",J785,0)</f>
        <v>0</v>
      </c>
      <c r="BF785" s="239">
        <f>IF(N785="snížená",J785,0)</f>
        <v>0</v>
      </c>
      <c r="BG785" s="239">
        <f>IF(N785="zákl. přenesená",J785,0)</f>
        <v>0</v>
      </c>
      <c r="BH785" s="239">
        <f>IF(N785="sníž. přenesená",J785,0)</f>
        <v>0</v>
      </c>
      <c r="BI785" s="239">
        <f>IF(N785="nulová",J785,0)</f>
        <v>0</v>
      </c>
      <c r="BJ785" s="16" t="s">
        <v>33</v>
      </c>
      <c r="BK785" s="239">
        <f>ROUND(I785*H785,2)</f>
        <v>0</v>
      </c>
      <c r="BL785" s="16" t="s">
        <v>1574</v>
      </c>
      <c r="BM785" s="238" t="s">
        <v>1583</v>
      </c>
    </row>
    <row r="786" s="12" customFormat="1" ht="22.8" customHeight="1">
      <c r="A786" s="12"/>
      <c r="B786" s="210"/>
      <c r="C786" s="211"/>
      <c r="D786" s="212" t="s">
        <v>76</v>
      </c>
      <c r="E786" s="224" t="s">
        <v>1584</v>
      </c>
      <c r="F786" s="224" t="s">
        <v>1585</v>
      </c>
      <c r="G786" s="211"/>
      <c r="H786" s="211"/>
      <c r="I786" s="214"/>
      <c r="J786" s="225">
        <f>BK786</f>
        <v>0</v>
      </c>
      <c r="K786" s="211"/>
      <c r="L786" s="216"/>
      <c r="M786" s="217"/>
      <c r="N786" s="218"/>
      <c r="O786" s="218"/>
      <c r="P786" s="219">
        <f>P787</f>
        <v>0</v>
      </c>
      <c r="Q786" s="218"/>
      <c r="R786" s="219">
        <f>R787</f>
        <v>0</v>
      </c>
      <c r="S786" s="218"/>
      <c r="T786" s="220">
        <f>T787</f>
        <v>0</v>
      </c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R786" s="221" t="s">
        <v>183</v>
      </c>
      <c r="AT786" s="222" t="s">
        <v>76</v>
      </c>
      <c r="AU786" s="222" t="s">
        <v>33</v>
      </c>
      <c r="AY786" s="221" t="s">
        <v>156</v>
      </c>
      <c r="BK786" s="223">
        <f>BK787</f>
        <v>0</v>
      </c>
    </row>
    <row r="787" s="2" customFormat="1" ht="16.5" customHeight="1">
      <c r="A787" s="37"/>
      <c r="B787" s="38"/>
      <c r="C787" s="226" t="s">
        <v>1586</v>
      </c>
      <c r="D787" s="226" t="s">
        <v>158</v>
      </c>
      <c r="E787" s="227" t="s">
        <v>1587</v>
      </c>
      <c r="F787" s="228" t="s">
        <v>1585</v>
      </c>
      <c r="G787" s="229" t="s">
        <v>1376</v>
      </c>
      <c r="H787" s="273"/>
      <c r="I787" s="231"/>
      <c r="J787" s="232">
        <f>ROUND(I787*H787,2)</f>
        <v>0</v>
      </c>
      <c r="K787" s="233"/>
      <c r="L787" s="43"/>
      <c r="M787" s="274" t="s">
        <v>1</v>
      </c>
      <c r="N787" s="275" t="s">
        <v>42</v>
      </c>
      <c r="O787" s="276"/>
      <c r="P787" s="277">
        <f>O787*H787</f>
        <v>0</v>
      </c>
      <c r="Q787" s="277">
        <v>0</v>
      </c>
      <c r="R787" s="277">
        <f>Q787*H787</f>
        <v>0</v>
      </c>
      <c r="S787" s="277">
        <v>0</v>
      </c>
      <c r="T787" s="278">
        <f>S787*H787</f>
        <v>0</v>
      </c>
      <c r="U787" s="37"/>
      <c r="V787" s="37"/>
      <c r="W787" s="37"/>
      <c r="X787" s="37"/>
      <c r="Y787" s="37"/>
      <c r="Z787" s="37"/>
      <c r="AA787" s="37"/>
      <c r="AB787" s="37"/>
      <c r="AC787" s="37"/>
      <c r="AD787" s="37"/>
      <c r="AE787" s="37"/>
      <c r="AR787" s="238" t="s">
        <v>1574</v>
      </c>
      <c r="AT787" s="238" t="s">
        <v>158</v>
      </c>
      <c r="AU787" s="238" t="s">
        <v>85</v>
      </c>
      <c r="AY787" s="16" t="s">
        <v>156</v>
      </c>
      <c r="BE787" s="239">
        <f>IF(N787="základní",J787,0)</f>
        <v>0</v>
      </c>
      <c r="BF787" s="239">
        <f>IF(N787="snížená",J787,0)</f>
        <v>0</v>
      </c>
      <c r="BG787" s="239">
        <f>IF(N787="zákl. přenesená",J787,0)</f>
        <v>0</v>
      </c>
      <c r="BH787" s="239">
        <f>IF(N787="sníž. přenesená",J787,0)</f>
        <v>0</v>
      </c>
      <c r="BI787" s="239">
        <f>IF(N787="nulová",J787,0)</f>
        <v>0</v>
      </c>
      <c r="BJ787" s="16" t="s">
        <v>33</v>
      </c>
      <c r="BK787" s="239">
        <f>ROUND(I787*H787,2)</f>
        <v>0</v>
      </c>
      <c r="BL787" s="16" t="s">
        <v>1574</v>
      </c>
      <c r="BM787" s="238" t="s">
        <v>1588</v>
      </c>
    </row>
    <row r="788" s="2" customFormat="1" ht="6.96" customHeight="1">
      <c r="A788" s="37"/>
      <c r="B788" s="65"/>
      <c r="C788" s="66"/>
      <c r="D788" s="66"/>
      <c r="E788" s="66"/>
      <c r="F788" s="66"/>
      <c r="G788" s="66"/>
      <c r="H788" s="66"/>
      <c r="I788" s="66"/>
      <c r="J788" s="66"/>
      <c r="K788" s="66"/>
      <c r="L788" s="43"/>
      <c r="M788" s="37"/>
      <c r="O788" s="37"/>
      <c r="P788" s="37"/>
      <c r="Q788" s="37"/>
      <c r="R788" s="37"/>
      <c r="S788" s="37"/>
      <c r="T788" s="37"/>
      <c r="U788" s="37"/>
      <c r="V788" s="37"/>
      <c r="W788" s="37"/>
      <c r="X788" s="37"/>
      <c r="Y788" s="37"/>
      <c r="Z788" s="37"/>
      <c r="AA788" s="37"/>
      <c r="AB788" s="37"/>
      <c r="AC788" s="37"/>
      <c r="AD788" s="37"/>
      <c r="AE788" s="37"/>
    </row>
  </sheetData>
  <sheetProtection sheet="1" autoFilter="0" formatColumns="0" formatRows="0" objects="1" scenarios="1" spinCount="100000" saltValue="uJjDb7/xO0i1MD40+jLuiAhmcPdtg/ydjce6qdrsZ+5LSPj2GjmAAUZ4NDdSJwktqYm93wTPF0bD1LZLPytiYA==" hashValue="SHmhahfCKV2SnmHgQaGQqwHkEUmqAUrL5CiCTLB/jEZ28/XZjCnkvEx8Sc44RdBpNGbaU4qktWTUaiIlNCUAvg==" algorithmName="SHA-512" password="F695"/>
  <autoFilter ref="C144:K787"/>
  <mergeCells count="9">
    <mergeCell ref="E7:H7"/>
    <mergeCell ref="E9:H9"/>
    <mergeCell ref="E18:H18"/>
    <mergeCell ref="E27:H27"/>
    <mergeCell ref="E85:H85"/>
    <mergeCell ref="E87:H87"/>
    <mergeCell ref="E135:H135"/>
    <mergeCell ref="E137:H13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104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26.25" customHeight="1">
      <c r="B7" s="19"/>
      <c r="E7" s="150" t="str">
        <f>'Rekapitulace stavby'!K6</f>
        <v>Venkovní odborná učebna a plocha oddychu a relaxace p.č.st.227/8, p.č.3145 v k.ú. Horažďovice</v>
      </c>
      <c r="F7" s="149"/>
      <c r="G7" s="149"/>
      <c r="H7" s="149"/>
      <c r="L7" s="19"/>
    </row>
    <row r="8" s="1" customFormat="1" ht="12" customHeight="1">
      <c r="B8" s="19"/>
      <c r="D8" s="149" t="s">
        <v>105</v>
      </c>
      <c r="L8" s="19"/>
    </row>
    <row r="9" s="2" customFormat="1" ht="16.5" customHeight="1">
      <c r="A9" s="37"/>
      <c r="B9" s="43"/>
      <c r="C9" s="37"/>
      <c r="D9" s="37"/>
      <c r="E9" s="150" t="s">
        <v>106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1589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1590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16. 1. 2025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32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34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35</v>
      </c>
      <c r="F26" s="37"/>
      <c r="G26" s="37"/>
      <c r="H26" s="37"/>
      <c r="I26" s="149" t="s">
        <v>27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36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37</v>
      </c>
      <c r="E32" s="37"/>
      <c r="F32" s="37"/>
      <c r="G32" s="37"/>
      <c r="H32" s="37"/>
      <c r="I32" s="37"/>
      <c r="J32" s="159">
        <f>ROUND(J129, 0)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39</v>
      </c>
      <c r="G34" s="37"/>
      <c r="H34" s="37"/>
      <c r="I34" s="160" t="s">
        <v>38</v>
      </c>
      <c r="J34" s="160" t="s">
        <v>40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41</v>
      </c>
      <c r="E35" s="149" t="s">
        <v>42</v>
      </c>
      <c r="F35" s="162">
        <f>ROUND((SUM(BE129:BE221)),  0)</f>
        <v>0</v>
      </c>
      <c r="G35" s="37"/>
      <c r="H35" s="37"/>
      <c r="I35" s="163">
        <v>0.20999999999999999</v>
      </c>
      <c r="J35" s="162">
        <f>ROUND(((SUM(BE129:BE221))*I35),  0)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43</v>
      </c>
      <c r="F36" s="162">
        <f>ROUND((SUM(BF129:BF221)),  0)</f>
        <v>0</v>
      </c>
      <c r="G36" s="37"/>
      <c r="H36" s="37"/>
      <c r="I36" s="163">
        <v>0.12</v>
      </c>
      <c r="J36" s="162">
        <f>ROUND(((SUM(BF129:BF221))*I36),  0)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44</v>
      </c>
      <c r="F37" s="162">
        <f>ROUND((SUM(BG129:BG221)),  0)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45</v>
      </c>
      <c r="F38" s="162">
        <f>ROUND((SUM(BH129:BH221)),  0)</f>
        <v>0</v>
      </c>
      <c r="G38" s="37"/>
      <c r="H38" s="37"/>
      <c r="I38" s="163">
        <v>0.12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46</v>
      </c>
      <c r="F39" s="162">
        <f>ROUND((SUM(BI129:BI221)),  0)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47</v>
      </c>
      <c r="E41" s="166"/>
      <c r="F41" s="166"/>
      <c r="G41" s="167" t="s">
        <v>48</v>
      </c>
      <c r="H41" s="168" t="s">
        <v>49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50</v>
      </c>
      <c r="E50" s="172"/>
      <c r="F50" s="172"/>
      <c r="G50" s="171" t="s">
        <v>51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4"/>
      <c r="J61" s="176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54</v>
      </c>
      <c r="E65" s="177"/>
      <c r="F65" s="177"/>
      <c r="G65" s="171" t="s">
        <v>55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4"/>
      <c r="J76" s="176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82" t="str">
        <f>E7</f>
        <v>Venkovní odborná učebna a plocha oddychu a relaxace p.č.st.227/8, p.č.3145 v k.ú. Horažďovice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105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106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1589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011 - Zdravotně technické instalace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Horažďovice</v>
      </c>
      <c r="G91" s="39"/>
      <c r="H91" s="39"/>
      <c r="I91" s="31" t="s">
        <v>22</v>
      </c>
      <c r="J91" s="78" t="str">
        <f>IF(J14="","",J14)</f>
        <v>16. 1. 2025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Střední škola Horažďovice</v>
      </c>
      <c r="G93" s="39"/>
      <c r="H93" s="39"/>
      <c r="I93" s="31" t="s">
        <v>30</v>
      </c>
      <c r="J93" s="35" t="str">
        <f>E23</f>
        <v>Ing. Martin Liška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5.6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34</v>
      </c>
      <c r="J94" s="35" t="str">
        <f>E26</f>
        <v>KASTA - kalkulace staveb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108</v>
      </c>
      <c r="D96" s="184"/>
      <c r="E96" s="184"/>
      <c r="F96" s="184"/>
      <c r="G96" s="184"/>
      <c r="H96" s="184"/>
      <c r="I96" s="184"/>
      <c r="J96" s="185" t="s">
        <v>109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110</v>
      </c>
      <c r="D98" s="39"/>
      <c r="E98" s="39"/>
      <c r="F98" s="39"/>
      <c r="G98" s="39"/>
      <c r="H98" s="39"/>
      <c r="I98" s="39"/>
      <c r="J98" s="109">
        <f>J129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111</v>
      </c>
    </row>
    <row r="99" s="9" customFormat="1" ht="24.96" customHeight="1">
      <c r="A99" s="9"/>
      <c r="B99" s="187"/>
      <c r="C99" s="188"/>
      <c r="D99" s="189" t="s">
        <v>1591</v>
      </c>
      <c r="E99" s="190"/>
      <c r="F99" s="190"/>
      <c r="G99" s="190"/>
      <c r="H99" s="190"/>
      <c r="I99" s="190"/>
      <c r="J99" s="191">
        <f>J130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7"/>
      <c r="C100" s="188"/>
      <c r="D100" s="189" t="s">
        <v>1592</v>
      </c>
      <c r="E100" s="190"/>
      <c r="F100" s="190"/>
      <c r="G100" s="190"/>
      <c r="H100" s="190"/>
      <c r="I100" s="190"/>
      <c r="J100" s="191">
        <f>J151</f>
        <v>0</v>
      </c>
      <c r="K100" s="188"/>
      <c r="L100" s="19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7"/>
      <c r="C101" s="188"/>
      <c r="D101" s="189" t="s">
        <v>1593</v>
      </c>
      <c r="E101" s="190"/>
      <c r="F101" s="190"/>
      <c r="G101" s="190"/>
      <c r="H101" s="190"/>
      <c r="I101" s="190"/>
      <c r="J101" s="191">
        <f>J175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7"/>
      <c r="C102" s="188"/>
      <c r="D102" s="189" t="s">
        <v>1594</v>
      </c>
      <c r="E102" s="190"/>
      <c r="F102" s="190"/>
      <c r="G102" s="190"/>
      <c r="H102" s="190"/>
      <c r="I102" s="190"/>
      <c r="J102" s="191">
        <f>J181</f>
        <v>0</v>
      </c>
      <c r="K102" s="188"/>
      <c r="L102" s="19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7"/>
      <c r="C103" s="188"/>
      <c r="D103" s="189" t="s">
        <v>1595</v>
      </c>
      <c r="E103" s="190"/>
      <c r="F103" s="190"/>
      <c r="G103" s="190"/>
      <c r="H103" s="190"/>
      <c r="I103" s="190"/>
      <c r="J103" s="191">
        <f>J189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7"/>
      <c r="C104" s="188"/>
      <c r="D104" s="189" t="s">
        <v>1596</v>
      </c>
      <c r="E104" s="190"/>
      <c r="F104" s="190"/>
      <c r="G104" s="190"/>
      <c r="H104" s="190"/>
      <c r="I104" s="190"/>
      <c r="J104" s="191">
        <f>J200</f>
        <v>0</v>
      </c>
      <c r="K104" s="188"/>
      <c r="L104" s="19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7"/>
      <c r="C105" s="188"/>
      <c r="D105" s="189" t="s">
        <v>1597</v>
      </c>
      <c r="E105" s="190"/>
      <c r="F105" s="190"/>
      <c r="G105" s="190"/>
      <c r="H105" s="190"/>
      <c r="I105" s="190"/>
      <c r="J105" s="191">
        <f>J209</f>
        <v>0</v>
      </c>
      <c r="K105" s="188"/>
      <c r="L105" s="19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7"/>
      <c r="C106" s="188"/>
      <c r="D106" s="189" t="s">
        <v>138</v>
      </c>
      <c r="E106" s="190"/>
      <c r="F106" s="190"/>
      <c r="G106" s="190"/>
      <c r="H106" s="190"/>
      <c r="I106" s="190"/>
      <c r="J106" s="191">
        <f>J219</f>
        <v>0</v>
      </c>
      <c r="K106" s="188"/>
      <c r="L106" s="19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3"/>
      <c r="C107" s="132"/>
      <c r="D107" s="194" t="s">
        <v>140</v>
      </c>
      <c r="E107" s="195"/>
      <c r="F107" s="195"/>
      <c r="G107" s="195"/>
      <c r="H107" s="195"/>
      <c r="I107" s="195"/>
      <c r="J107" s="196">
        <f>J220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141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6.25" customHeight="1">
      <c r="A117" s="37"/>
      <c r="B117" s="38"/>
      <c r="C117" s="39"/>
      <c r="D117" s="39"/>
      <c r="E117" s="182" t="str">
        <f>E7</f>
        <v>Venkovní odborná učebna a plocha oddychu a relaxace p.č.st.227/8, p.č.3145 v k.ú. Horažďovice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" customFormat="1" ht="12" customHeight="1">
      <c r="B118" s="20"/>
      <c r="C118" s="31" t="s">
        <v>105</v>
      </c>
      <c r="D118" s="21"/>
      <c r="E118" s="21"/>
      <c r="F118" s="21"/>
      <c r="G118" s="21"/>
      <c r="H118" s="21"/>
      <c r="I118" s="21"/>
      <c r="J118" s="21"/>
      <c r="K118" s="21"/>
      <c r="L118" s="19"/>
    </row>
    <row r="119" s="2" customFormat="1" ht="16.5" customHeight="1">
      <c r="A119" s="37"/>
      <c r="B119" s="38"/>
      <c r="C119" s="39"/>
      <c r="D119" s="39"/>
      <c r="E119" s="182" t="s">
        <v>106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1589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9"/>
      <c r="D121" s="39"/>
      <c r="E121" s="75" t="str">
        <f>E11</f>
        <v>011 - Zdravotně technické instalace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20</v>
      </c>
      <c r="D123" s="39"/>
      <c r="E123" s="39"/>
      <c r="F123" s="26" t="str">
        <f>F14</f>
        <v>Horažďovice</v>
      </c>
      <c r="G123" s="39"/>
      <c r="H123" s="39"/>
      <c r="I123" s="31" t="s">
        <v>22</v>
      </c>
      <c r="J123" s="78" t="str">
        <f>IF(J14="","",J14)</f>
        <v>16. 1. 2025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24</v>
      </c>
      <c r="D125" s="39"/>
      <c r="E125" s="39"/>
      <c r="F125" s="26" t="str">
        <f>E17</f>
        <v>Střední škola Horažďovice</v>
      </c>
      <c r="G125" s="39"/>
      <c r="H125" s="39"/>
      <c r="I125" s="31" t="s">
        <v>30</v>
      </c>
      <c r="J125" s="35" t="str">
        <f>E23</f>
        <v>Ing. Martin Liška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25.65" customHeight="1">
      <c r="A126" s="37"/>
      <c r="B126" s="38"/>
      <c r="C126" s="31" t="s">
        <v>28</v>
      </c>
      <c r="D126" s="39"/>
      <c r="E126" s="39"/>
      <c r="F126" s="26" t="str">
        <f>IF(E20="","",E20)</f>
        <v>Vyplň údaj</v>
      </c>
      <c r="G126" s="39"/>
      <c r="H126" s="39"/>
      <c r="I126" s="31" t="s">
        <v>34</v>
      </c>
      <c r="J126" s="35" t="str">
        <f>E26</f>
        <v>KASTA - kalkulace staveb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198"/>
      <c r="B128" s="199"/>
      <c r="C128" s="200" t="s">
        <v>142</v>
      </c>
      <c r="D128" s="201" t="s">
        <v>62</v>
      </c>
      <c r="E128" s="201" t="s">
        <v>58</v>
      </c>
      <c r="F128" s="201" t="s">
        <v>59</v>
      </c>
      <c r="G128" s="201" t="s">
        <v>143</v>
      </c>
      <c r="H128" s="201" t="s">
        <v>144</v>
      </c>
      <c r="I128" s="201" t="s">
        <v>145</v>
      </c>
      <c r="J128" s="202" t="s">
        <v>109</v>
      </c>
      <c r="K128" s="203" t="s">
        <v>146</v>
      </c>
      <c r="L128" s="204"/>
      <c r="M128" s="99" t="s">
        <v>1</v>
      </c>
      <c r="N128" s="100" t="s">
        <v>41</v>
      </c>
      <c r="O128" s="100" t="s">
        <v>147</v>
      </c>
      <c r="P128" s="100" t="s">
        <v>148</v>
      </c>
      <c r="Q128" s="100" t="s">
        <v>149</v>
      </c>
      <c r="R128" s="100" t="s">
        <v>150</v>
      </c>
      <c r="S128" s="100" t="s">
        <v>151</v>
      </c>
      <c r="T128" s="101" t="s">
        <v>152</v>
      </c>
      <c r="U128" s="198"/>
      <c r="V128" s="198"/>
      <c r="W128" s="198"/>
      <c r="X128" s="198"/>
      <c r="Y128" s="198"/>
      <c r="Z128" s="198"/>
      <c r="AA128" s="198"/>
      <c r="AB128" s="198"/>
      <c r="AC128" s="198"/>
      <c r="AD128" s="198"/>
      <c r="AE128" s="198"/>
    </row>
    <row r="129" s="2" customFormat="1" ht="22.8" customHeight="1">
      <c r="A129" s="37"/>
      <c r="B129" s="38"/>
      <c r="C129" s="106" t="s">
        <v>153</v>
      </c>
      <c r="D129" s="39"/>
      <c r="E129" s="39"/>
      <c r="F129" s="39"/>
      <c r="G129" s="39"/>
      <c r="H129" s="39"/>
      <c r="I129" s="39"/>
      <c r="J129" s="205">
        <f>BK129</f>
        <v>0</v>
      </c>
      <c r="K129" s="39"/>
      <c r="L129" s="43"/>
      <c r="M129" s="102"/>
      <c r="N129" s="206"/>
      <c r="O129" s="103"/>
      <c r="P129" s="207">
        <f>P130+P151+P175+P181+P189+P200+P209+P219</f>
        <v>0</v>
      </c>
      <c r="Q129" s="103"/>
      <c r="R129" s="207">
        <f>R130+R151+R175+R181+R189+R200+R209+R219</f>
        <v>0</v>
      </c>
      <c r="S129" s="103"/>
      <c r="T129" s="208">
        <f>T130+T151+T175+T181+T189+T200+T209+T219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76</v>
      </c>
      <c r="AU129" s="16" t="s">
        <v>111</v>
      </c>
      <c r="BK129" s="209">
        <f>BK130+BK151+BK175+BK181+BK189+BK200+BK209+BK219</f>
        <v>0</v>
      </c>
    </row>
    <row r="130" s="12" customFormat="1" ht="25.92" customHeight="1">
      <c r="A130" s="12"/>
      <c r="B130" s="210"/>
      <c r="C130" s="211"/>
      <c r="D130" s="212" t="s">
        <v>76</v>
      </c>
      <c r="E130" s="213" t="s">
        <v>1598</v>
      </c>
      <c r="F130" s="213" t="s">
        <v>1599</v>
      </c>
      <c r="G130" s="211"/>
      <c r="H130" s="211"/>
      <c r="I130" s="214"/>
      <c r="J130" s="215">
        <f>BK130</f>
        <v>0</v>
      </c>
      <c r="K130" s="211"/>
      <c r="L130" s="216"/>
      <c r="M130" s="217"/>
      <c r="N130" s="218"/>
      <c r="O130" s="218"/>
      <c r="P130" s="219">
        <f>SUM(P131:P150)</f>
        <v>0</v>
      </c>
      <c r="Q130" s="218"/>
      <c r="R130" s="219">
        <f>SUM(R131:R150)</f>
        <v>0</v>
      </c>
      <c r="S130" s="218"/>
      <c r="T130" s="220">
        <f>SUM(T131:T150)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33</v>
      </c>
      <c r="AT130" s="222" t="s">
        <v>76</v>
      </c>
      <c r="AU130" s="222" t="s">
        <v>77</v>
      </c>
      <c r="AY130" s="221" t="s">
        <v>156</v>
      </c>
      <c r="BK130" s="223">
        <f>SUM(BK131:BK150)</f>
        <v>0</v>
      </c>
    </row>
    <row r="131" s="2" customFormat="1" ht="24.15" customHeight="1">
      <c r="A131" s="37"/>
      <c r="B131" s="38"/>
      <c r="C131" s="226" t="s">
        <v>33</v>
      </c>
      <c r="D131" s="226" t="s">
        <v>158</v>
      </c>
      <c r="E131" s="227" t="s">
        <v>1598</v>
      </c>
      <c r="F131" s="228" t="s">
        <v>1600</v>
      </c>
      <c r="G131" s="229" t="s">
        <v>276</v>
      </c>
      <c r="H131" s="230">
        <v>20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42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162</v>
      </c>
      <c r="AT131" s="238" t="s">
        <v>158</v>
      </c>
      <c r="AU131" s="238" t="s">
        <v>33</v>
      </c>
      <c r="AY131" s="16" t="s">
        <v>156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33</v>
      </c>
      <c r="BK131" s="239">
        <f>ROUND(I131*H131,2)</f>
        <v>0</v>
      </c>
      <c r="BL131" s="16" t="s">
        <v>162</v>
      </c>
      <c r="BM131" s="238" t="s">
        <v>1601</v>
      </c>
    </row>
    <row r="132" s="2" customFormat="1" ht="24.15" customHeight="1">
      <c r="A132" s="37"/>
      <c r="B132" s="38"/>
      <c r="C132" s="226" t="s">
        <v>85</v>
      </c>
      <c r="D132" s="226" t="s">
        <v>158</v>
      </c>
      <c r="E132" s="227" t="s">
        <v>1602</v>
      </c>
      <c r="F132" s="228" t="s">
        <v>1603</v>
      </c>
      <c r="G132" s="229" t="s">
        <v>276</v>
      </c>
      <c r="H132" s="230">
        <v>11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42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162</v>
      </c>
      <c r="AT132" s="238" t="s">
        <v>158</v>
      </c>
      <c r="AU132" s="238" t="s">
        <v>33</v>
      </c>
      <c r="AY132" s="16" t="s">
        <v>156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33</v>
      </c>
      <c r="BK132" s="239">
        <f>ROUND(I132*H132,2)</f>
        <v>0</v>
      </c>
      <c r="BL132" s="16" t="s">
        <v>162</v>
      </c>
      <c r="BM132" s="238" t="s">
        <v>1604</v>
      </c>
    </row>
    <row r="133" s="2" customFormat="1" ht="24.15" customHeight="1">
      <c r="A133" s="37"/>
      <c r="B133" s="38"/>
      <c r="C133" s="226" t="s">
        <v>173</v>
      </c>
      <c r="D133" s="226" t="s">
        <v>158</v>
      </c>
      <c r="E133" s="227" t="s">
        <v>1605</v>
      </c>
      <c r="F133" s="228" t="s">
        <v>1606</v>
      </c>
      <c r="G133" s="229" t="s">
        <v>276</v>
      </c>
      <c r="H133" s="230">
        <v>13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42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162</v>
      </c>
      <c r="AT133" s="238" t="s">
        <v>158</v>
      </c>
      <c r="AU133" s="238" t="s">
        <v>33</v>
      </c>
      <c r="AY133" s="16" t="s">
        <v>156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33</v>
      </c>
      <c r="BK133" s="239">
        <f>ROUND(I133*H133,2)</f>
        <v>0</v>
      </c>
      <c r="BL133" s="16" t="s">
        <v>162</v>
      </c>
      <c r="BM133" s="238" t="s">
        <v>1607</v>
      </c>
    </row>
    <row r="134" s="2" customFormat="1" ht="24.15" customHeight="1">
      <c r="A134" s="37"/>
      <c r="B134" s="38"/>
      <c r="C134" s="226" t="s">
        <v>162</v>
      </c>
      <c r="D134" s="226" t="s">
        <v>158</v>
      </c>
      <c r="E134" s="227" t="s">
        <v>1608</v>
      </c>
      <c r="F134" s="228" t="s">
        <v>1609</v>
      </c>
      <c r="G134" s="229" t="s">
        <v>276</v>
      </c>
      <c r="H134" s="230">
        <v>11</v>
      </c>
      <c r="I134" s="231"/>
      <c r="J134" s="232">
        <f>ROUND(I134*H134,2)</f>
        <v>0</v>
      </c>
      <c r="K134" s="233"/>
      <c r="L134" s="43"/>
      <c r="M134" s="234" t="s">
        <v>1</v>
      </c>
      <c r="N134" s="235" t="s">
        <v>42</v>
      </c>
      <c r="O134" s="90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162</v>
      </c>
      <c r="AT134" s="238" t="s">
        <v>158</v>
      </c>
      <c r="AU134" s="238" t="s">
        <v>33</v>
      </c>
      <c r="AY134" s="16" t="s">
        <v>156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33</v>
      </c>
      <c r="BK134" s="239">
        <f>ROUND(I134*H134,2)</f>
        <v>0</v>
      </c>
      <c r="BL134" s="16" t="s">
        <v>162</v>
      </c>
      <c r="BM134" s="238" t="s">
        <v>1610</v>
      </c>
    </row>
    <row r="135" s="2" customFormat="1" ht="24.15" customHeight="1">
      <c r="A135" s="37"/>
      <c r="B135" s="38"/>
      <c r="C135" s="226" t="s">
        <v>183</v>
      </c>
      <c r="D135" s="226" t="s">
        <v>158</v>
      </c>
      <c r="E135" s="227" t="s">
        <v>1611</v>
      </c>
      <c r="F135" s="228" t="s">
        <v>1612</v>
      </c>
      <c r="G135" s="229" t="s">
        <v>276</v>
      </c>
      <c r="H135" s="230">
        <v>18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42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162</v>
      </c>
      <c r="AT135" s="238" t="s">
        <v>158</v>
      </c>
      <c r="AU135" s="238" t="s">
        <v>33</v>
      </c>
      <c r="AY135" s="16" t="s">
        <v>156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33</v>
      </c>
      <c r="BK135" s="239">
        <f>ROUND(I135*H135,2)</f>
        <v>0</v>
      </c>
      <c r="BL135" s="16" t="s">
        <v>162</v>
      </c>
      <c r="BM135" s="238" t="s">
        <v>1613</v>
      </c>
    </row>
    <row r="136" s="2" customFormat="1" ht="37.8" customHeight="1">
      <c r="A136" s="37"/>
      <c r="B136" s="38"/>
      <c r="C136" s="226" t="s">
        <v>189</v>
      </c>
      <c r="D136" s="226" t="s">
        <v>158</v>
      </c>
      <c r="E136" s="227" t="s">
        <v>1614</v>
      </c>
      <c r="F136" s="228" t="s">
        <v>1615</v>
      </c>
      <c r="G136" s="229" t="s">
        <v>276</v>
      </c>
      <c r="H136" s="230">
        <v>4</v>
      </c>
      <c r="I136" s="231"/>
      <c r="J136" s="232">
        <f>ROUND(I136*H136,2)</f>
        <v>0</v>
      </c>
      <c r="K136" s="233"/>
      <c r="L136" s="43"/>
      <c r="M136" s="234" t="s">
        <v>1</v>
      </c>
      <c r="N136" s="235" t="s">
        <v>42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162</v>
      </c>
      <c r="AT136" s="238" t="s">
        <v>158</v>
      </c>
      <c r="AU136" s="238" t="s">
        <v>33</v>
      </c>
      <c r="AY136" s="16" t="s">
        <v>156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33</v>
      </c>
      <c r="BK136" s="239">
        <f>ROUND(I136*H136,2)</f>
        <v>0</v>
      </c>
      <c r="BL136" s="16" t="s">
        <v>162</v>
      </c>
      <c r="BM136" s="238" t="s">
        <v>1616</v>
      </c>
    </row>
    <row r="137" s="2" customFormat="1" ht="24.15" customHeight="1">
      <c r="A137" s="37"/>
      <c r="B137" s="38"/>
      <c r="C137" s="226" t="s">
        <v>195</v>
      </c>
      <c r="D137" s="226" t="s">
        <v>158</v>
      </c>
      <c r="E137" s="227" t="s">
        <v>1617</v>
      </c>
      <c r="F137" s="228" t="s">
        <v>1618</v>
      </c>
      <c r="G137" s="229" t="s">
        <v>276</v>
      </c>
      <c r="H137" s="230">
        <v>5</v>
      </c>
      <c r="I137" s="231"/>
      <c r="J137" s="232">
        <f>ROUND(I137*H137,2)</f>
        <v>0</v>
      </c>
      <c r="K137" s="233"/>
      <c r="L137" s="43"/>
      <c r="M137" s="234" t="s">
        <v>1</v>
      </c>
      <c r="N137" s="235" t="s">
        <v>42</v>
      </c>
      <c r="O137" s="90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162</v>
      </c>
      <c r="AT137" s="238" t="s">
        <v>158</v>
      </c>
      <c r="AU137" s="238" t="s">
        <v>33</v>
      </c>
      <c r="AY137" s="16" t="s">
        <v>156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33</v>
      </c>
      <c r="BK137" s="239">
        <f>ROUND(I137*H137,2)</f>
        <v>0</v>
      </c>
      <c r="BL137" s="16" t="s">
        <v>162</v>
      </c>
      <c r="BM137" s="238" t="s">
        <v>1619</v>
      </c>
    </row>
    <row r="138" s="2" customFormat="1" ht="24.15" customHeight="1">
      <c r="A138" s="37"/>
      <c r="B138" s="38"/>
      <c r="C138" s="226" t="s">
        <v>200</v>
      </c>
      <c r="D138" s="226" t="s">
        <v>158</v>
      </c>
      <c r="E138" s="227" t="s">
        <v>1620</v>
      </c>
      <c r="F138" s="228" t="s">
        <v>1621</v>
      </c>
      <c r="G138" s="229" t="s">
        <v>276</v>
      </c>
      <c r="H138" s="230">
        <v>12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42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162</v>
      </c>
      <c r="AT138" s="238" t="s">
        <v>158</v>
      </c>
      <c r="AU138" s="238" t="s">
        <v>33</v>
      </c>
      <c r="AY138" s="16" t="s">
        <v>156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33</v>
      </c>
      <c r="BK138" s="239">
        <f>ROUND(I138*H138,2)</f>
        <v>0</v>
      </c>
      <c r="BL138" s="16" t="s">
        <v>162</v>
      </c>
      <c r="BM138" s="238" t="s">
        <v>1622</v>
      </c>
    </row>
    <row r="139" s="2" customFormat="1" ht="24.15" customHeight="1">
      <c r="A139" s="37"/>
      <c r="B139" s="38"/>
      <c r="C139" s="226" t="s">
        <v>205</v>
      </c>
      <c r="D139" s="226" t="s">
        <v>158</v>
      </c>
      <c r="E139" s="227" t="s">
        <v>1623</v>
      </c>
      <c r="F139" s="228" t="s">
        <v>1624</v>
      </c>
      <c r="G139" s="229" t="s">
        <v>276</v>
      </c>
      <c r="H139" s="230">
        <v>5</v>
      </c>
      <c r="I139" s="231"/>
      <c r="J139" s="232">
        <f>ROUND(I139*H139,2)</f>
        <v>0</v>
      </c>
      <c r="K139" s="233"/>
      <c r="L139" s="43"/>
      <c r="M139" s="234" t="s">
        <v>1</v>
      </c>
      <c r="N139" s="235" t="s">
        <v>42</v>
      </c>
      <c r="O139" s="90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8" t="s">
        <v>162</v>
      </c>
      <c r="AT139" s="238" t="s">
        <v>158</v>
      </c>
      <c r="AU139" s="238" t="s">
        <v>33</v>
      </c>
      <c r="AY139" s="16" t="s">
        <v>156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6" t="s">
        <v>33</v>
      </c>
      <c r="BK139" s="239">
        <f>ROUND(I139*H139,2)</f>
        <v>0</v>
      </c>
      <c r="BL139" s="16" t="s">
        <v>162</v>
      </c>
      <c r="BM139" s="238" t="s">
        <v>1625</v>
      </c>
    </row>
    <row r="140" s="2" customFormat="1" ht="24.15" customHeight="1">
      <c r="A140" s="37"/>
      <c r="B140" s="38"/>
      <c r="C140" s="226" t="s">
        <v>211</v>
      </c>
      <c r="D140" s="226" t="s">
        <v>158</v>
      </c>
      <c r="E140" s="227" t="s">
        <v>1626</v>
      </c>
      <c r="F140" s="228" t="s">
        <v>1627</v>
      </c>
      <c r="G140" s="229" t="s">
        <v>276</v>
      </c>
      <c r="H140" s="230">
        <v>4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42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162</v>
      </c>
      <c r="AT140" s="238" t="s">
        <v>158</v>
      </c>
      <c r="AU140" s="238" t="s">
        <v>33</v>
      </c>
      <c r="AY140" s="16" t="s">
        <v>156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33</v>
      </c>
      <c r="BK140" s="239">
        <f>ROUND(I140*H140,2)</f>
        <v>0</v>
      </c>
      <c r="BL140" s="16" t="s">
        <v>162</v>
      </c>
      <c r="BM140" s="238" t="s">
        <v>1628</v>
      </c>
    </row>
    <row r="141" s="2" customFormat="1" ht="24.15" customHeight="1">
      <c r="A141" s="37"/>
      <c r="B141" s="38"/>
      <c r="C141" s="226" t="s">
        <v>216</v>
      </c>
      <c r="D141" s="226" t="s">
        <v>158</v>
      </c>
      <c r="E141" s="227" t="s">
        <v>1629</v>
      </c>
      <c r="F141" s="228" t="s">
        <v>1630</v>
      </c>
      <c r="G141" s="229" t="s">
        <v>276</v>
      </c>
      <c r="H141" s="230">
        <v>5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42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162</v>
      </c>
      <c r="AT141" s="238" t="s">
        <v>158</v>
      </c>
      <c r="AU141" s="238" t="s">
        <v>33</v>
      </c>
      <c r="AY141" s="16" t="s">
        <v>156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33</v>
      </c>
      <c r="BK141" s="239">
        <f>ROUND(I141*H141,2)</f>
        <v>0</v>
      </c>
      <c r="BL141" s="16" t="s">
        <v>162</v>
      </c>
      <c r="BM141" s="238" t="s">
        <v>1631</v>
      </c>
    </row>
    <row r="142" s="2" customFormat="1" ht="16.5" customHeight="1">
      <c r="A142" s="37"/>
      <c r="B142" s="38"/>
      <c r="C142" s="226" t="s">
        <v>8</v>
      </c>
      <c r="D142" s="226" t="s">
        <v>158</v>
      </c>
      <c r="E142" s="227" t="s">
        <v>1632</v>
      </c>
      <c r="F142" s="228" t="s">
        <v>1633</v>
      </c>
      <c r="G142" s="229" t="s">
        <v>288</v>
      </c>
      <c r="H142" s="230">
        <v>2</v>
      </c>
      <c r="I142" s="231"/>
      <c r="J142" s="232">
        <f>ROUND(I142*H142,2)</f>
        <v>0</v>
      </c>
      <c r="K142" s="233"/>
      <c r="L142" s="43"/>
      <c r="M142" s="234" t="s">
        <v>1</v>
      </c>
      <c r="N142" s="235" t="s">
        <v>42</v>
      </c>
      <c r="O142" s="90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162</v>
      </c>
      <c r="AT142" s="238" t="s">
        <v>158</v>
      </c>
      <c r="AU142" s="238" t="s">
        <v>33</v>
      </c>
      <c r="AY142" s="16" t="s">
        <v>156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33</v>
      </c>
      <c r="BK142" s="239">
        <f>ROUND(I142*H142,2)</f>
        <v>0</v>
      </c>
      <c r="BL142" s="16" t="s">
        <v>162</v>
      </c>
      <c r="BM142" s="238" t="s">
        <v>1634</v>
      </c>
    </row>
    <row r="143" s="2" customFormat="1" ht="16.5" customHeight="1">
      <c r="A143" s="37"/>
      <c r="B143" s="38"/>
      <c r="C143" s="226" t="s">
        <v>225</v>
      </c>
      <c r="D143" s="226" t="s">
        <v>158</v>
      </c>
      <c r="E143" s="227" t="s">
        <v>1635</v>
      </c>
      <c r="F143" s="228" t="s">
        <v>1636</v>
      </c>
      <c r="G143" s="229" t="s">
        <v>288</v>
      </c>
      <c r="H143" s="230">
        <v>1</v>
      </c>
      <c r="I143" s="231"/>
      <c r="J143" s="232">
        <f>ROUND(I143*H143,2)</f>
        <v>0</v>
      </c>
      <c r="K143" s="233"/>
      <c r="L143" s="43"/>
      <c r="M143" s="234" t="s">
        <v>1</v>
      </c>
      <c r="N143" s="235" t="s">
        <v>42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162</v>
      </c>
      <c r="AT143" s="238" t="s">
        <v>158</v>
      </c>
      <c r="AU143" s="238" t="s">
        <v>33</v>
      </c>
      <c r="AY143" s="16" t="s">
        <v>156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33</v>
      </c>
      <c r="BK143" s="239">
        <f>ROUND(I143*H143,2)</f>
        <v>0</v>
      </c>
      <c r="BL143" s="16" t="s">
        <v>162</v>
      </c>
      <c r="BM143" s="238" t="s">
        <v>1637</v>
      </c>
    </row>
    <row r="144" s="2" customFormat="1" ht="16.5" customHeight="1">
      <c r="A144" s="37"/>
      <c r="B144" s="38"/>
      <c r="C144" s="226" t="s">
        <v>231</v>
      </c>
      <c r="D144" s="226" t="s">
        <v>158</v>
      </c>
      <c r="E144" s="227" t="s">
        <v>1638</v>
      </c>
      <c r="F144" s="228" t="s">
        <v>1639</v>
      </c>
      <c r="G144" s="229" t="s">
        <v>288</v>
      </c>
      <c r="H144" s="230">
        <v>2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42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162</v>
      </c>
      <c r="AT144" s="238" t="s">
        <v>158</v>
      </c>
      <c r="AU144" s="238" t="s">
        <v>33</v>
      </c>
      <c r="AY144" s="16" t="s">
        <v>156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33</v>
      </c>
      <c r="BK144" s="239">
        <f>ROUND(I144*H144,2)</f>
        <v>0</v>
      </c>
      <c r="BL144" s="16" t="s">
        <v>162</v>
      </c>
      <c r="BM144" s="238" t="s">
        <v>1640</v>
      </c>
    </row>
    <row r="145" s="2" customFormat="1" ht="55.5" customHeight="1">
      <c r="A145" s="37"/>
      <c r="B145" s="38"/>
      <c r="C145" s="226" t="s">
        <v>237</v>
      </c>
      <c r="D145" s="226" t="s">
        <v>158</v>
      </c>
      <c r="E145" s="227" t="s">
        <v>1641</v>
      </c>
      <c r="F145" s="228" t="s">
        <v>1642</v>
      </c>
      <c r="G145" s="229" t="s">
        <v>1643</v>
      </c>
      <c r="H145" s="230">
        <v>11</v>
      </c>
      <c r="I145" s="231"/>
      <c r="J145" s="232">
        <f>ROUND(I145*H145,2)</f>
        <v>0</v>
      </c>
      <c r="K145" s="233"/>
      <c r="L145" s="43"/>
      <c r="M145" s="234" t="s">
        <v>1</v>
      </c>
      <c r="N145" s="235" t="s">
        <v>42</v>
      </c>
      <c r="O145" s="90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162</v>
      </c>
      <c r="AT145" s="238" t="s">
        <v>158</v>
      </c>
      <c r="AU145" s="238" t="s">
        <v>33</v>
      </c>
      <c r="AY145" s="16" t="s">
        <v>156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33</v>
      </c>
      <c r="BK145" s="239">
        <f>ROUND(I145*H145,2)</f>
        <v>0</v>
      </c>
      <c r="BL145" s="16" t="s">
        <v>162</v>
      </c>
      <c r="BM145" s="238" t="s">
        <v>1644</v>
      </c>
    </row>
    <row r="146" s="2" customFormat="1" ht="66.75" customHeight="1">
      <c r="A146" s="37"/>
      <c r="B146" s="38"/>
      <c r="C146" s="226" t="s">
        <v>243</v>
      </c>
      <c r="D146" s="226" t="s">
        <v>158</v>
      </c>
      <c r="E146" s="227" t="s">
        <v>1645</v>
      </c>
      <c r="F146" s="228" t="s">
        <v>1646</v>
      </c>
      <c r="G146" s="229" t="s">
        <v>1643</v>
      </c>
      <c r="H146" s="230">
        <v>4</v>
      </c>
      <c r="I146" s="231"/>
      <c r="J146" s="232">
        <f>ROUND(I146*H146,2)</f>
        <v>0</v>
      </c>
      <c r="K146" s="233"/>
      <c r="L146" s="43"/>
      <c r="M146" s="234" t="s">
        <v>1</v>
      </c>
      <c r="N146" s="235" t="s">
        <v>42</v>
      </c>
      <c r="O146" s="90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162</v>
      </c>
      <c r="AT146" s="238" t="s">
        <v>158</v>
      </c>
      <c r="AU146" s="238" t="s">
        <v>33</v>
      </c>
      <c r="AY146" s="16" t="s">
        <v>156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33</v>
      </c>
      <c r="BK146" s="239">
        <f>ROUND(I146*H146,2)</f>
        <v>0</v>
      </c>
      <c r="BL146" s="16" t="s">
        <v>162</v>
      </c>
      <c r="BM146" s="238" t="s">
        <v>1647</v>
      </c>
    </row>
    <row r="147" s="2" customFormat="1" ht="66.75" customHeight="1">
      <c r="A147" s="37"/>
      <c r="B147" s="38"/>
      <c r="C147" s="226" t="s">
        <v>251</v>
      </c>
      <c r="D147" s="226" t="s">
        <v>158</v>
      </c>
      <c r="E147" s="227" t="s">
        <v>1648</v>
      </c>
      <c r="F147" s="228" t="s">
        <v>1649</v>
      </c>
      <c r="G147" s="229" t="s">
        <v>288</v>
      </c>
      <c r="H147" s="230">
        <v>5</v>
      </c>
      <c r="I147" s="231"/>
      <c r="J147" s="232">
        <f>ROUND(I147*H147,2)</f>
        <v>0</v>
      </c>
      <c r="K147" s="233"/>
      <c r="L147" s="43"/>
      <c r="M147" s="234" t="s">
        <v>1</v>
      </c>
      <c r="N147" s="235" t="s">
        <v>42</v>
      </c>
      <c r="O147" s="90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8" t="s">
        <v>162</v>
      </c>
      <c r="AT147" s="238" t="s">
        <v>158</v>
      </c>
      <c r="AU147" s="238" t="s">
        <v>33</v>
      </c>
      <c r="AY147" s="16" t="s">
        <v>156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6" t="s">
        <v>33</v>
      </c>
      <c r="BK147" s="239">
        <f>ROUND(I147*H147,2)</f>
        <v>0</v>
      </c>
      <c r="BL147" s="16" t="s">
        <v>162</v>
      </c>
      <c r="BM147" s="238" t="s">
        <v>1650</v>
      </c>
    </row>
    <row r="148" s="2" customFormat="1" ht="55.5" customHeight="1">
      <c r="A148" s="37"/>
      <c r="B148" s="38"/>
      <c r="C148" s="226" t="s">
        <v>257</v>
      </c>
      <c r="D148" s="226" t="s">
        <v>158</v>
      </c>
      <c r="E148" s="227" t="s">
        <v>1651</v>
      </c>
      <c r="F148" s="228" t="s">
        <v>1652</v>
      </c>
      <c r="G148" s="229" t="s">
        <v>288</v>
      </c>
      <c r="H148" s="230">
        <v>1</v>
      </c>
      <c r="I148" s="231"/>
      <c r="J148" s="232">
        <f>ROUND(I148*H148,2)</f>
        <v>0</v>
      </c>
      <c r="K148" s="233"/>
      <c r="L148" s="43"/>
      <c r="M148" s="234" t="s">
        <v>1</v>
      </c>
      <c r="N148" s="235" t="s">
        <v>42</v>
      </c>
      <c r="O148" s="90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162</v>
      </c>
      <c r="AT148" s="238" t="s">
        <v>158</v>
      </c>
      <c r="AU148" s="238" t="s">
        <v>33</v>
      </c>
      <c r="AY148" s="16" t="s">
        <v>156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33</v>
      </c>
      <c r="BK148" s="239">
        <f>ROUND(I148*H148,2)</f>
        <v>0</v>
      </c>
      <c r="BL148" s="16" t="s">
        <v>162</v>
      </c>
      <c r="BM148" s="238" t="s">
        <v>1653</v>
      </c>
    </row>
    <row r="149" s="2" customFormat="1" ht="33" customHeight="1">
      <c r="A149" s="37"/>
      <c r="B149" s="38"/>
      <c r="C149" s="226" t="s">
        <v>262</v>
      </c>
      <c r="D149" s="226" t="s">
        <v>158</v>
      </c>
      <c r="E149" s="227" t="s">
        <v>1654</v>
      </c>
      <c r="F149" s="228" t="s">
        <v>1655</v>
      </c>
      <c r="G149" s="229" t="s">
        <v>276</v>
      </c>
      <c r="H149" s="230">
        <v>2</v>
      </c>
      <c r="I149" s="231"/>
      <c r="J149" s="232">
        <f>ROUND(I149*H149,2)</f>
        <v>0</v>
      </c>
      <c r="K149" s="233"/>
      <c r="L149" s="43"/>
      <c r="M149" s="234" t="s">
        <v>1</v>
      </c>
      <c r="N149" s="235" t="s">
        <v>42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162</v>
      </c>
      <c r="AT149" s="238" t="s">
        <v>158</v>
      </c>
      <c r="AU149" s="238" t="s">
        <v>33</v>
      </c>
      <c r="AY149" s="16" t="s">
        <v>156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33</v>
      </c>
      <c r="BK149" s="239">
        <f>ROUND(I149*H149,2)</f>
        <v>0</v>
      </c>
      <c r="BL149" s="16" t="s">
        <v>162</v>
      </c>
      <c r="BM149" s="238" t="s">
        <v>1656</v>
      </c>
    </row>
    <row r="150" s="2" customFormat="1" ht="37.8" customHeight="1">
      <c r="A150" s="37"/>
      <c r="B150" s="38"/>
      <c r="C150" s="226" t="s">
        <v>269</v>
      </c>
      <c r="D150" s="226" t="s">
        <v>158</v>
      </c>
      <c r="E150" s="227" t="s">
        <v>1657</v>
      </c>
      <c r="F150" s="228" t="s">
        <v>1658</v>
      </c>
      <c r="G150" s="229" t="s">
        <v>1061</v>
      </c>
      <c r="H150" s="230">
        <v>1</v>
      </c>
      <c r="I150" s="231"/>
      <c r="J150" s="232">
        <f>ROUND(I150*H150,2)</f>
        <v>0</v>
      </c>
      <c r="K150" s="233"/>
      <c r="L150" s="43"/>
      <c r="M150" s="234" t="s">
        <v>1</v>
      </c>
      <c r="N150" s="235" t="s">
        <v>42</v>
      </c>
      <c r="O150" s="90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162</v>
      </c>
      <c r="AT150" s="238" t="s">
        <v>158</v>
      </c>
      <c r="AU150" s="238" t="s">
        <v>33</v>
      </c>
      <c r="AY150" s="16" t="s">
        <v>156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33</v>
      </c>
      <c r="BK150" s="239">
        <f>ROUND(I150*H150,2)</f>
        <v>0</v>
      </c>
      <c r="BL150" s="16" t="s">
        <v>162</v>
      </c>
      <c r="BM150" s="238" t="s">
        <v>1659</v>
      </c>
    </row>
    <row r="151" s="12" customFormat="1" ht="25.92" customHeight="1">
      <c r="A151" s="12"/>
      <c r="B151" s="210"/>
      <c r="C151" s="211"/>
      <c r="D151" s="212" t="s">
        <v>76</v>
      </c>
      <c r="E151" s="213" t="s">
        <v>1660</v>
      </c>
      <c r="F151" s="213" t="s">
        <v>1661</v>
      </c>
      <c r="G151" s="211"/>
      <c r="H151" s="211"/>
      <c r="I151" s="214"/>
      <c r="J151" s="215">
        <f>BK151</f>
        <v>0</v>
      </c>
      <c r="K151" s="211"/>
      <c r="L151" s="216"/>
      <c r="M151" s="217"/>
      <c r="N151" s="218"/>
      <c r="O151" s="218"/>
      <c r="P151" s="219">
        <f>SUM(P152:P174)</f>
        <v>0</v>
      </c>
      <c r="Q151" s="218"/>
      <c r="R151" s="219">
        <f>SUM(R152:R174)</f>
        <v>0</v>
      </c>
      <c r="S151" s="218"/>
      <c r="T151" s="220">
        <f>SUM(T152:T174)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1" t="s">
        <v>33</v>
      </c>
      <c r="AT151" s="222" t="s">
        <v>76</v>
      </c>
      <c r="AU151" s="222" t="s">
        <v>77</v>
      </c>
      <c r="AY151" s="221" t="s">
        <v>156</v>
      </c>
      <c r="BK151" s="223">
        <f>SUM(BK152:BK174)</f>
        <v>0</v>
      </c>
    </row>
    <row r="152" s="2" customFormat="1" ht="44.25" customHeight="1">
      <c r="A152" s="37"/>
      <c r="B152" s="38"/>
      <c r="C152" s="226" t="s">
        <v>7</v>
      </c>
      <c r="D152" s="226" t="s">
        <v>158</v>
      </c>
      <c r="E152" s="227" t="s">
        <v>1660</v>
      </c>
      <c r="F152" s="228" t="s">
        <v>1662</v>
      </c>
      <c r="G152" s="229" t="s">
        <v>288</v>
      </c>
      <c r="H152" s="230">
        <v>1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42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162</v>
      </c>
      <c r="AT152" s="238" t="s">
        <v>158</v>
      </c>
      <c r="AU152" s="238" t="s">
        <v>33</v>
      </c>
      <c r="AY152" s="16" t="s">
        <v>156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33</v>
      </c>
      <c r="BK152" s="239">
        <f>ROUND(I152*H152,2)</f>
        <v>0</v>
      </c>
      <c r="BL152" s="16" t="s">
        <v>162</v>
      </c>
      <c r="BM152" s="238" t="s">
        <v>1663</v>
      </c>
    </row>
    <row r="153" s="2" customFormat="1" ht="24.15" customHeight="1">
      <c r="A153" s="37"/>
      <c r="B153" s="38"/>
      <c r="C153" s="226" t="s">
        <v>279</v>
      </c>
      <c r="D153" s="226" t="s">
        <v>158</v>
      </c>
      <c r="E153" s="227" t="s">
        <v>1664</v>
      </c>
      <c r="F153" s="228" t="s">
        <v>1665</v>
      </c>
      <c r="G153" s="229" t="s">
        <v>288</v>
      </c>
      <c r="H153" s="230">
        <v>1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42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162</v>
      </c>
      <c r="AT153" s="238" t="s">
        <v>158</v>
      </c>
      <c r="AU153" s="238" t="s">
        <v>33</v>
      </c>
      <c r="AY153" s="16" t="s">
        <v>156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33</v>
      </c>
      <c r="BK153" s="239">
        <f>ROUND(I153*H153,2)</f>
        <v>0</v>
      </c>
      <c r="BL153" s="16" t="s">
        <v>162</v>
      </c>
      <c r="BM153" s="238" t="s">
        <v>1666</v>
      </c>
    </row>
    <row r="154" s="2" customFormat="1" ht="24.15" customHeight="1">
      <c r="A154" s="37"/>
      <c r="B154" s="38"/>
      <c r="C154" s="226" t="s">
        <v>285</v>
      </c>
      <c r="D154" s="226" t="s">
        <v>158</v>
      </c>
      <c r="E154" s="227" t="s">
        <v>1667</v>
      </c>
      <c r="F154" s="228" t="s">
        <v>1668</v>
      </c>
      <c r="G154" s="229" t="s">
        <v>288</v>
      </c>
      <c r="H154" s="230">
        <v>1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42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162</v>
      </c>
      <c r="AT154" s="238" t="s">
        <v>158</v>
      </c>
      <c r="AU154" s="238" t="s">
        <v>33</v>
      </c>
      <c r="AY154" s="16" t="s">
        <v>156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33</v>
      </c>
      <c r="BK154" s="239">
        <f>ROUND(I154*H154,2)</f>
        <v>0</v>
      </c>
      <c r="BL154" s="16" t="s">
        <v>162</v>
      </c>
      <c r="BM154" s="238" t="s">
        <v>1669</v>
      </c>
    </row>
    <row r="155" s="2" customFormat="1" ht="37.8" customHeight="1">
      <c r="A155" s="37"/>
      <c r="B155" s="38"/>
      <c r="C155" s="226" t="s">
        <v>290</v>
      </c>
      <c r="D155" s="226" t="s">
        <v>158</v>
      </c>
      <c r="E155" s="227" t="s">
        <v>1670</v>
      </c>
      <c r="F155" s="228" t="s">
        <v>1671</v>
      </c>
      <c r="G155" s="229" t="s">
        <v>288</v>
      </c>
      <c r="H155" s="230">
        <v>1</v>
      </c>
      <c r="I155" s="231"/>
      <c r="J155" s="232">
        <f>ROUND(I155*H155,2)</f>
        <v>0</v>
      </c>
      <c r="K155" s="233"/>
      <c r="L155" s="43"/>
      <c r="M155" s="234" t="s">
        <v>1</v>
      </c>
      <c r="N155" s="235" t="s">
        <v>42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162</v>
      </c>
      <c r="AT155" s="238" t="s">
        <v>158</v>
      </c>
      <c r="AU155" s="238" t="s">
        <v>33</v>
      </c>
      <c r="AY155" s="16" t="s">
        <v>156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33</v>
      </c>
      <c r="BK155" s="239">
        <f>ROUND(I155*H155,2)</f>
        <v>0</v>
      </c>
      <c r="BL155" s="16" t="s">
        <v>162</v>
      </c>
      <c r="BM155" s="238" t="s">
        <v>1672</v>
      </c>
    </row>
    <row r="156" s="2" customFormat="1" ht="37.8" customHeight="1">
      <c r="A156" s="37"/>
      <c r="B156" s="38"/>
      <c r="C156" s="226" t="s">
        <v>295</v>
      </c>
      <c r="D156" s="226" t="s">
        <v>158</v>
      </c>
      <c r="E156" s="227" t="s">
        <v>1673</v>
      </c>
      <c r="F156" s="228" t="s">
        <v>1674</v>
      </c>
      <c r="G156" s="229" t="s">
        <v>288</v>
      </c>
      <c r="H156" s="230">
        <v>1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42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162</v>
      </c>
      <c r="AT156" s="238" t="s">
        <v>158</v>
      </c>
      <c r="AU156" s="238" t="s">
        <v>33</v>
      </c>
      <c r="AY156" s="16" t="s">
        <v>156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33</v>
      </c>
      <c r="BK156" s="239">
        <f>ROUND(I156*H156,2)</f>
        <v>0</v>
      </c>
      <c r="BL156" s="16" t="s">
        <v>162</v>
      </c>
      <c r="BM156" s="238" t="s">
        <v>1675</v>
      </c>
    </row>
    <row r="157" s="2" customFormat="1" ht="44.25" customHeight="1">
      <c r="A157" s="37"/>
      <c r="B157" s="38"/>
      <c r="C157" s="226" t="s">
        <v>301</v>
      </c>
      <c r="D157" s="226" t="s">
        <v>158</v>
      </c>
      <c r="E157" s="227" t="s">
        <v>1676</v>
      </c>
      <c r="F157" s="228" t="s">
        <v>1677</v>
      </c>
      <c r="G157" s="229" t="s">
        <v>288</v>
      </c>
      <c r="H157" s="230">
        <v>1</v>
      </c>
      <c r="I157" s="231"/>
      <c r="J157" s="232">
        <f>ROUND(I157*H157,2)</f>
        <v>0</v>
      </c>
      <c r="K157" s="233"/>
      <c r="L157" s="43"/>
      <c r="M157" s="234" t="s">
        <v>1</v>
      </c>
      <c r="N157" s="235" t="s">
        <v>42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162</v>
      </c>
      <c r="AT157" s="238" t="s">
        <v>158</v>
      </c>
      <c r="AU157" s="238" t="s">
        <v>33</v>
      </c>
      <c r="AY157" s="16" t="s">
        <v>156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33</v>
      </c>
      <c r="BK157" s="239">
        <f>ROUND(I157*H157,2)</f>
        <v>0</v>
      </c>
      <c r="BL157" s="16" t="s">
        <v>162</v>
      </c>
      <c r="BM157" s="238" t="s">
        <v>1678</v>
      </c>
    </row>
    <row r="158" s="2" customFormat="1" ht="37.8" customHeight="1">
      <c r="A158" s="37"/>
      <c r="B158" s="38"/>
      <c r="C158" s="226" t="s">
        <v>306</v>
      </c>
      <c r="D158" s="226" t="s">
        <v>158</v>
      </c>
      <c r="E158" s="227" t="s">
        <v>1679</v>
      </c>
      <c r="F158" s="228" t="s">
        <v>1680</v>
      </c>
      <c r="G158" s="229" t="s">
        <v>288</v>
      </c>
      <c r="H158" s="230">
        <v>2</v>
      </c>
      <c r="I158" s="231"/>
      <c r="J158" s="232">
        <f>ROUND(I158*H158,2)</f>
        <v>0</v>
      </c>
      <c r="K158" s="233"/>
      <c r="L158" s="43"/>
      <c r="M158" s="234" t="s">
        <v>1</v>
      </c>
      <c r="N158" s="235" t="s">
        <v>42</v>
      </c>
      <c r="O158" s="90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162</v>
      </c>
      <c r="AT158" s="238" t="s">
        <v>158</v>
      </c>
      <c r="AU158" s="238" t="s">
        <v>33</v>
      </c>
      <c r="AY158" s="16" t="s">
        <v>156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33</v>
      </c>
      <c r="BK158" s="239">
        <f>ROUND(I158*H158,2)</f>
        <v>0</v>
      </c>
      <c r="BL158" s="16" t="s">
        <v>162</v>
      </c>
      <c r="BM158" s="238" t="s">
        <v>1681</v>
      </c>
    </row>
    <row r="159" s="2" customFormat="1" ht="44.25" customHeight="1">
      <c r="A159" s="37"/>
      <c r="B159" s="38"/>
      <c r="C159" s="226" t="s">
        <v>311</v>
      </c>
      <c r="D159" s="226" t="s">
        <v>158</v>
      </c>
      <c r="E159" s="227" t="s">
        <v>1682</v>
      </c>
      <c r="F159" s="228" t="s">
        <v>1683</v>
      </c>
      <c r="G159" s="229" t="s">
        <v>288</v>
      </c>
      <c r="H159" s="230">
        <v>1</v>
      </c>
      <c r="I159" s="231"/>
      <c r="J159" s="232">
        <f>ROUND(I159*H159,2)</f>
        <v>0</v>
      </c>
      <c r="K159" s="233"/>
      <c r="L159" s="43"/>
      <c r="M159" s="234" t="s">
        <v>1</v>
      </c>
      <c r="N159" s="235" t="s">
        <v>42</v>
      </c>
      <c r="O159" s="90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162</v>
      </c>
      <c r="AT159" s="238" t="s">
        <v>158</v>
      </c>
      <c r="AU159" s="238" t="s">
        <v>33</v>
      </c>
      <c r="AY159" s="16" t="s">
        <v>156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33</v>
      </c>
      <c r="BK159" s="239">
        <f>ROUND(I159*H159,2)</f>
        <v>0</v>
      </c>
      <c r="BL159" s="16" t="s">
        <v>162</v>
      </c>
      <c r="BM159" s="238" t="s">
        <v>1684</v>
      </c>
    </row>
    <row r="160" s="2" customFormat="1" ht="37.8" customHeight="1">
      <c r="A160" s="37"/>
      <c r="B160" s="38"/>
      <c r="C160" s="226" t="s">
        <v>316</v>
      </c>
      <c r="D160" s="226" t="s">
        <v>158</v>
      </c>
      <c r="E160" s="227" t="s">
        <v>1685</v>
      </c>
      <c r="F160" s="228" t="s">
        <v>1686</v>
      </c>
      <c r="G160" s="229" t="s">
        <v>288</v>
      </c>
      <c r="H160" s="230">
        <v>1</v>
      </c>
      <c r="I160" s="231"/>
      <c r="J160" s="232">
        <f>ROUND(I160*H160,2)</f>
        <v>0</v>
      </c>
      <c r="K160" s="233"/>
      <c r="L160" s="43"/>
      <c r="M160" s="234" t="s">
        <v>1</v>
      </c>
      <c r="N160" s="235" t="s">
        <v>42</v>
      </c>
      <c r="O160" s="90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162</v>
      </c>
      <c r="AT160" s="238" t="s">
        <v>158</v>
      </c>
      <c r="AU160" s="238" t="s">
        <v>33</v>
      </c>
      <c r="AY160" s="16" t="s">
        <v>156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33</v>
      </c>
      <c r="BK160" s="239">
        <f>ROUND(I160*H160,2)</f>
        <v>0</v>
      </c>
      <c r="BL160" s="16" t="s">
        <v>162</v>
      </c>
      <c r="BM160" s="238" t="s">
        <v>1687</v>
      </c>
    </row>
    <row r="161" s="2" customFormat="1" ht="24.15" customHeight="1">
      <c r="A161" s="37"/>
      <c r="B161" s="38"/>
      <c r="C161" s="226" t="s">
        <v>320</v>
      </c>
      <c r="D161" s="226" t="s">
        <v>158</v>
      </c>
      <c r="E161" s="227" t="s">
        <v>1688</v>
      </c>
      <c r="F161" s="228" t="s">
        <v>1689</v>
      </c>
      <c r="G161" s="229" t="s">
        <v>288</v>
      </c>
      <c r="H161" s="230">
        <v>2</v>
      </c>
      <c r="I161" s="231"/>
      <c r="J161" s="232">
        <f>ROUND(I161*H161,2)</f>
        <v>0</v>
      </c>
      <c r="K161" s="233"/>
      <c r="L161" s="43"/>
      <c r="M161" s="234" t="s">
        <v>1</v>
      </c>
      <c r="N161" s="235" t="s">
        <v>42</v>
      </c>
      <c r="O161" s="90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162</v>
      </c>
      <c r="AT161" s="238" t="s">
        <v>158</v>
      </c>
      <c r="AU161" s="238" t="s">
        <v>33</v>
      </c>
      <c r="AY161" s="16" t="s">
        <v>156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33</v>
      </c>
      <c r="BK161" s="239">
        <f>ROUND(I161*H161,2)</f>
        <v>0</v>
      </c>
      <c r="BL161" s="16" t="s">
        <v>162</v>
      </c>
      <c r="BM161" s="238" t="s">
        <v>1690</v>
      </c>
    </row>
    <row r="162" s="2" customFormat="1" ht="37.8" customHeight="1">
      <c r="A162" s="37"/>
      <c r="B162" s="38"/>
      <c r="C162" s="226" t="s">
        <v>325</v>
      </c>
      <c r="D162" s="226" t="s">
        <v>158</v>
      </c>
      <c r="E162" s="227" t="s">
        <v>1691</v>
      </c>
      <c r="F162" s="228" t="s">
        <v>1692</v>
      </c>
      <c r="G162" s="229" t="s">
        <v>288</v>
      </c>
      <c r="H162" s="230">
        <v>1</v>
      </c>
      <c r="I162" s="231"/>
      <c r="J162" s="232">
        <f>ROUND(I162*H162,2)</f>
        <v>0</v>
      </c>
      <c r="K162" s="233"/>
      <c r="L162" s="43"/>
      <c r="M162" s="234" t="s">
        <v>1</v>
      </c>
      <c r="N162" s="235" t="s">
        <v>42</v>
      </c>
      <c r="O162" s="90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162</v>
      </c>
      <c r="AT162" s="238" t="s">
        <v>158</v>
      </c>
      <c r="AU162" s="238" t="s">
        <v>33</v>
      </c>
      <c r="AY162" s="16" t="s">
        <v>156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33</v>
      </c>
      <c r="BK162" s="239">
        <f>ROUND(I162*H162,2)</f>
        <v>0</v>
      </c>
      <c r="BL162" s="16" t="s">
        <v>162</v>
      </c>
      <c r="BM162" s="238" t="s">
        <v>1693</v>
      </c>
    </row>
    <row r="163" s="2" customFormat="1" ht="62.7" customHeight="1">
      <c r="A163" s="37"/>
      <c r="B163" s="38"/>
      <c r="C163" s="226" t="s">
        <v>330</v>
      </c>
      <c r="D163" s="226" t="s">
        <v>158</v>
      </c>
      <c r="E163" s="227" t="s">
        <v>1694</v>
      </c>
      <c r="F163" s="228" t="s">
        <v>1695</v>
      </c>
      <c r="G163" s="229" t="s">
        <v>288</v>
      </c>
      <c r="H163" s="230">
        <v>1</v>
      </c>
      <c r="I163" s="231"/>
      <c r="J163" s="232">
        <f>ROUND(I163*H163,2)</f>
        <v>0</v>
      </c>
      <c r="K163" s="233"/>
      <c r="L163" s="43"/>
      <c r="M163" s="234" t="s">
        <v>1</v>
      </c>
      <c r="N163" s="235" t="s">
        <v>42</v>
      </c>
      <c r="O163" s="90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162</v>
      </c>
      <c r="AT163" s="238" t="s">
        <v>158</v>
      </c>
      <c r="AU163" s="238" t="s">
        <v>33</v>
      </c>
      <c r="AY163" s="16" t="s">
        <v>156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33</v>
      </c>
      <c r="BK163" s="239">
        <f>ROUND(I163*H163,2)</f>
        <v>0</v>
      </c>
      <c r="BL163" s="16" t="s">
        <v>162</v>
      </c>
      <c r="BM163" s="238" t="s">
        <v>1696</v>
      </c>
    </row>
    <row r="164" s="2" customFormat="1" ht="33" customHeight="1">
      <c r="A164" s="37"/>
      <c r="B164" s="38"/>
      <c r="C164" s="226" t="s">
        <v>335</v>
      </c>
      <c r="D164" s="226" t="s">
        <v>158</v>
      </c>
      <c r="E164" s="227" t="s">
        <v>1697</v>
      </c>
      <c r="F164" s="228" t="s">
        <v>1698</v>
      </c>
      <c r="G164" s="229" t="s">
        <v>288</v>
      </c>
      <c r="H164" s="230">
        <v>1</v>
      </c>
      <c r="I164" s="231"/>
      <c r="J164" s="232">
        <f>ROUND(I164*H164,2)</f>
        <v>0</v>
      </c>
      <c r="K164" s="233"/>
      <c r="L164" s="43"/>
      <c r="M164" s="234" t="s">
        <v>1</v>
      </c>
      <c r="N164" s="235" t="s">
        <v>42</v>
      </c>
      <c r="O164" s="90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162</v>
      </c>
      <c r="AT164" s="238" t="s">
        <v>158</v>
      </c>
      <c r="AU164" s="238" t="s">
        <v>33</v>
      </c>
      <c r="AY164" s="16" t="s">
        <v>156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33</v>
      </c>
      <c r="BK164" s="239">
        <f>ROUND(I164*H164,2)</f>
        <v>0</v>
      </c>
      <c r="BL164" s="16" t="s">
        <v>162</v>
      </c>
      <c r="BM164" s="238" t="s">
        <v>1699</v>
      </c>
    </row>
    <row r="165" s="2" customFormat="1" ht="33" customHeight="1">
      <c r="A165" s="37"/>
      <c r="B165" s="38"/>
      <c r="C165" s="226" t="s">
        <v>341</v>
      </c>
      <c r="D165" s="226" t="s">
        <v>158</v>
      </c>
      <c r="E165" s="227" t="s">
        <v>1700</v>
      </c>
      <c r="F165" s="228" t="s">
        <v>1701</v>
      </c>
      <c r="G165" s="229" t="s">
        <v>288</v>
      </c>
      <c r="H165" s="230">
        <v>1</v>
      </c>
      <c r="I165" s="231"/>
      <c r="J165" s="232">
        <f>ROUND(I165*H165,2)</f>
        <v>0</v>
      </c>
      <c r="K165" s="233"/>
      <c r="L165" s="43"/>
      <c r="M165" s="234" t="s">
        <v>1</v>
      </c>
      <c r="N165" s="235" t="s">
        <v>42</v>
      </c>
      <c r="O165" s="90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162</v>
      </c>
      <c r="AT165" s="238" t="s">
        <v>158</v>
      </c>
      <c r="AU165" s="238" t="s">
        <v>33</v>
      </c>
      <c r="AY165" s="16" t="s">
        <v>156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33</v>
      </c>
      <c r="BK165" s="239">
        <f>ROUND(I165*H165,2)</f>
        <v>0</v>
      </c>
      <c r="BL165" s="16" t="s">
        <v>162</v>
      </c>
      <c r="BM165" s="238" t="s">
        <v>1702</v>
      </c>
    </row>
    <row r="166" s="2" customFormat="1" ht="24.15" customHeight="1">
      <c r="A166" s="37"/>
      <c r="B166" s="38"/>
      <c r="C166" s="226" t="s">
        <v>345</v>
      </c>
      <c r="D166" s="226" t="s">
        <v>158</v>
      </c>
      <c r="E166" s="227" t="s">
        <v>1703</v>
      </c>
      <c r="F166" s="228" t="s">
        <v>1704</v>
      </c>
      <c r="G166" s="229" t="s">
        <v>288</v>
      </c>
      <c r="H166" s="230">
        <v>3</v>
      </c>
      <c r="I166" s="231"/>
      <c r="J166" s="232">
        <f>ROUND(I166*H166,2)</f>
        <v>0</v>
      </c>
      <c r="K166" s="233"/>
      <c r="L166" s="43"/>
      <c r="M166" s="234" t="s">
        <v>1</v>
      </c>
      <c r="N166" s="235" t="s">
        <v>42</v>
      </c>
      <c r="O166" s="90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162</v>
      </c>
      <c r="AT166" s="238" t="s">
        <v>158</v>
      </c>
      <c r="AU166" s="238" t="s">
        <v>33</v>
      </c>
      <c r="AY166" s="16" t="s">
        <v>156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33</v>
      </c>
      <c r="BK166" s="239">
        <f>ROUND(I166*H166,2)</f>
        <v>0</v>
      </c>
      <c r="BL166" s="16" t="s">
        <v>162</v>
      </c>
      <c r="BM166" s="238" t="s">
        <v>1705</v>
      </c>
    </row>
    <row r="167" s="2" customFormat="1" ht="66.75" customHeight="1">
      <c r="A167" s="37"/>
      <c r="B167" s="38"/>
      <c r="C167" s="226" t="s">
        <v>351</v>
      </c>
      <c r="D167" s="226" t="s">
        <v>158</v>
      </c>
      <c r="E167" s="227" t="s">
        <v>1706</v>
      </c>
      <c r="F167" s="228" t="s">
        <v>1707</v>
      </c>
      <c r="G167" s="229" t="s">
        <v>288</v>
      </c>
      <c r="H167" s="230">
        <v>2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42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162</v>
      </c>
      <c r="AT167" s="238" t="s">
        <v>158</v>
      </c>
      <c r="AU167" s="238" t="s">
        <v>33</v>
      </c>
      <c r="AY167" s="16" t="s">
        <v>156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33</v>
      </c>
      <c r="BK167" s="239">
        <f>ROUND(I167*H167,2)</f>
        <v>0</v>
      </c>
      <c r="BL167" s="16" t="s">
        <v>162</v>
      </c>
      <c r="BM167" s="238" t="s">
        <v>1708</v>
      </c>
    </row>
    <row r="168" s="2" customFormat="1" ht="66.75" customHeight="1">
      <c r="A168" s="37"/>
      <c r="B168" s="38"/>
      <c r="C168" s="226" t="s">
        <v>356</v>
      </c>
      <c r="D168" s="226" t="s">
        <v>158</v>
      </c>
      <c r="E168" s="227" t="s">
        <v>1709</v>
      </c>
      <c r="F168" s="228" t="s">
        <v>1710</v>
      </c>
      <c r="G168" s="229" t="s">
        <v>288</v>
      </c>
      <c r="H168" s="230">
        <v>2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42</v>
      </c>
      <c r="O168" s="90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162</v>
      </c>
      <c r="AT168" s="238" t="s">
        <v>158</v>
      </c>
      <c r="AU168" s="238" t="s">
        <v>33</v>
      </c>
      <c r="AY168" s="16" t="s">
        <v>156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33</v>
      </c>
      <c r="BK168" s="239">
        <f>ROUND(I168*H168,2)</f>
        <v>0</v>
      </c>
      <c r="BL168" s="16" t="s">
        <v>162</v>
      </c>
      <c r="BM168" s="238" t="s">
        <v>1711</v>
      </c>
    </row>
    <row r="169" s="2" customFormat="1" ht="37.8" customHeight="1">
      <c r="A169" s="37"/>
      <c r="B169" s="38"/>
      <c r="C169" s="226" t="s">
        <v>361</v>
      </c>
      <c r="D169" s="226" t="s">
        <v>158</v>
      </c>
      <c r="E169" s="227" t="s">
        <v>1712</v>
      </c>
      <c r="F169" s="228" t="s">
        <v>1713</v>
      </c>
      <c r="G169" s="229" t="s">
        <v>288</v>
      </c>
      <c r="H169" s="230">
        <v>1</v>
      </c>
      <c r="I169" s="231"/>
      <c r="J169" s="232">
        <f>ROUND(I169*H169,2)</f>
        <v>0</v>
      </c>
      <c r="K169" s="233"/>
      <c r="L169" s="43"/>
      <c r="M169" s="234" t="s">
        <v>1</v>
      </c>
      <c r="N169" s="235" t="s">
        <v>42</v>
      </c>
      <c r="O169" s="90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162</v>
      </c>
      <c r="AT169" s="238" t="s">
        <v>158</v>
      </c>
      <c r="AU169" s="238" t="s">
        <v>33</v>
      </c>
      <c r="AY169" s="16" t="s">
        <v>156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33</v>
      </c>
      <c r="BK169" s="239">
        <f>ROUND(I169*H169,2)</f>
        <v>0</v>
      </c>
      <c r="BL169" s="16" t="s">
        <v>162</v>
      </c>
      <c r="BM169" s="238" t="s">
        <v>1714</v>
      </c>
    </row>
    <row r="170" s="2" customFormat="1" ht="37.8" customHeight="1">
      <c r="A170" s="37"/>
      <c r="B170" s="38"/>
      <c r="C170" s="226" t="s">
        <v>366</v>
      </c>
      <c r="D170" s="226" t="s">
        <v>158</v>
      </c>
      <c r="E170" s="227" t="s">
        <v>1715</v>
      </c>
      <c r="F170" s="228" t="s">
        <v>1716</v>
      </c>
      <c r="G170" s="229" t="s">
        <v>288</v>
      </c>
      <c r="H170" s="230">
        <v>1</v>
      </c>
      <c r="I170" s="231"/>
      <c r="J170" s="232">
        <f>ROUND(I170*H170,2)</f>
        <v>0</v>
      </c>
      <c r="K170" s="233"/>
      <c r="L170" s="43"/>
      <c r="M170" s="234" t="s">
        <v>1</v>
      </c>
      <c r="N170" s="235" t="s">
        <v>42</v>
      </c>
      <c r="O170" s="90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162</v>
      </c>
      <c r="AT170" s="238" t="s">
        <v>158</v>
      </c>
      <c r="AU170" s="238" t="s">
        <v>33</v>
      </c>
      <c r="AY170" s="16" t="s">
        <v>156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33</v>
      </c>
      <c r="BK170" s="239">
        <f>ROUND(I170*H170,2)</f>
        <v>0</v>
      </c>
      <c r="BL170" s="16" t="s">
        <v>162</v>
      </c>
      <c r="BM170" s="238" t="s">
        <v>1717</v>
      </c>
    </row>
    <row r="171" s="2" customFormat="1" ht="55.5" customHeight="1">
      <c r="A171" s="37"/>
      <c r="B171" s="38"/>
      <c r="C171" s="226" t="s">
        <v>371</v>
      </c>
      <c r="D171" s="226" t="s">
        <v>158</v>
      </c>
      <c r="E171" s="227" t="s">
        <v>1718</v>
      </c>
      <c r="F171" s="228" t="s">
        <v>1719</v>
      </c>
      <c r="G171" s="229" t="s">
        <v>288</v>
      </c>
      <c r="H171" s="230">
        <v>2</v>
      </c>
      <c r="I171" s="231"/>
      <c r="J171" s="232">
        <f>ROUND(I171*H171,2)</f>
        <v>0</v>
      </c>
      <c r="K171" s="233"/>
      <c r="L171" s="43"/>
      <c r="M171" s="234" t="s">
        <v>1</v>
      </c>
      <c r="N171" s="235" t="s">
        <v>42</v>
      </c>
      <c r="O171" s="90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162</v>
      </c>
      <c r="AT171" s="238" t="s">
        <v>158</v>
      </c>
      <c r="AU171" s="238" t="s">
        <v>33</v>
      </c>
      <c r="AY171" s="16" t="s">
        <v>156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33</v>
      </c>
      <c r="BK171" s="239">
        <f>ROUND(I171*H171,2)</f>
        <v>0</v>
      </c>
      <c r="BL171" s="16" t="s">
        <v>162</v>
      </c>
      <c r="BM171" s="238" t="s">
        <v>1720</v>
      </c>
    </row>
    <row r="172" s="2" customFormat="1" ht="76.35" customHeight="1">
      <c r="A172" s="37"/>
      <c r="B172" s="38"/>
      <c r="C172" s="226" t="s">
        <v>375</v>
      </c>
      <c r="D172" s="226" t="s">
        <v>158</v>
      </c>
      <c r="E172" s="227" t="s">
        <v>1721</v>
      </c>
      <c r="F172" s="228" t="s">
        <v>1722</v>
      </c>
      <c r="G172" s="229" t="s">
        <v>288</v>
      </c>
      <c r="H172" s="230">
        <v>1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42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162</v>
      </c>
      <c r="AT172" s="238" t="s">
        <v>158</v>
      </c>
      <c r="AU172" s="238" t="s">
        <v>33</v>
      </c>
      <c r="AY172" s="16" t="s">
        <v>156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33</v>
      </c>
      <c r="BK172" s="239">
        <f>ROUND(I172*H172,2)</f>
        <v>0</v>
      </c>
      <c r="BL172" s="16" t="s">
        <v>162</v>
      </c>
      <c r="BM172" s="238" t="s">
        <v>1723</v>
      </c>
    </row>
    <row r="173" s="2" customFormat="1" ht="62.7" customHeight="1">
      <c r="A173" s="37"/>
      <c r="B173" s="38"/>
      <c r="C173" s="226" t="s">
        <v>380</v>
      </c>
      <c r="D173" s="226" t="s">
        <v>158</v>
      </c>
      <c r="E173" s="227" t="s">
        <v>1724</v>
      </c>
      <c r="F173" s="228" t="s">
        <v>1725</v>
      </c>
      <c r="G173" s="229" t="s">
        <v>288</v>
      </c>
      <c r="H173" s="230">
        <v>1</v>
      </c>
      <c r="I173" s="231"/>
      <c r="J173" s="232">
        <f>ROUND(I173*H173,2)</f>
        <v>0</v>
      </c>
      <c r="K173" s="233"/>
      <c r="L173" s="43"/>
      <c r="M173" s="234" t="s">
        <v>1</v>
      </c>
      <c r="N173" s="235" t="s">
        <v>42</v>
      </c>
      <c r="O173" s="90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8" t="s">
        <v>162</v>
      </c>
      <c r="AT173" s="238" t="s">
        <v>158</v>
      </c>
      <c r="AU173" s="238" t="s">
        <v>33</v>
      </c>
      <c r="AY173" s="16" t="s">
        <v>156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6" t="s">
        <v>33</v>
      </c>
      <c r="BK173" s="239">
        <f>ROUND(I173*H173,2)</f>
        <v>0</v>
      </c>
      <c r="BL173" s="16" t="s">
        <v>162</v>
      </c>
      <c r="BM173" s="238" t="s">
        <v>1726</v>
      </c>
    </row>
    <row r="174" s="2" customFormat="1" ht="37.8" customHeight="1">
      <c r="A174" s="37"/>
      <c r="B174" s="38"/>
      <c r="C174" s="226" t="s">
        <v>388</v>
      </c>
      <c r="D174" s="226" t="s">
        <v>158</v>
      </c>
      <c r="E174" s="227" t="s">
        <v>1727</v>
      </c>
      <c r="F174" s="228" t="s">
        <v>1728</v>
      </c>
      <c r="G174" s="229" t="s">
        <v>288</v>
      </c>
      <c r="H174" s="230">
        <v>1</v>
      </c>
      <c r="I174" s="231"/>
      <c r="J174" s="232">
        <f>ROUND(I174*H174,2)</f>
        <v>0</v>
      </c>
      <c r="K174" s="233"/>
      <c r="L174" s="43"/>
      <c r="M174" s="234" t="s">
        <v>1</v>
      </c>
      <c r="N174" s="235" t="s">
        <v>42</v>
      </c>
      <c r="O174" s="90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162</v>
      </c>
      <c r="AT174" s="238" t="s">
        <v>158</v>
      </c>
      <c r="AU174" s="238" t="s">
        <v>33</v>
      </c>
      <c r="AY174" s="16" t="s">
        <v>156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33</v>
      </c>
      <c r="BK174" s="239">
        <f>ROUND(I174*H174,2)</f>
        <v>0</v>
      </c>
      <c r="BL174" s="16" t="s">
        <v>162</v>
      </c>
      <c r="BM174" s="238" t="s">
        <v>1729</v>
      </c>
    </row>
    <row r="175" s="12" customFormat="1" ht="25.92" customHeight="1">
      <c r="A175" s="12"/>
      <c r="B175" s="210"/>
      <c r="C175" s="211"/>
      <c r="D175" s="212" t="s">
        <v>76</v>
      </c>
      <c r="E175" s="213" t="s">
        <v>1730</v>
      </c>
      <c r="F175" s="213" t="s">
        <v>1731</v>
      </c>
      <c r="G175" s="211"/>
      <c r="H175" s="211"/>
      <c r="I175" s="214"/>
      <c r="J175" s="215">
        <f>BK175</f>
        <v>0</v>
      </c>
      <c r="K175" s="211"/>
      <c r="L175" s="216"/>
      <c r="M175" s="217"/>
      <c r="N175" s="218"/>
      <c r="O175" s="218"/>
      <c r="P175" s="219">
        <f>SUM(P176:P180)</f>
        <v>0</v>
      </c>
      <c r="Q175" s="218"/>
      <c r="R175" s="219">
        <f>SUM(R176:R180)</f>
        <v>0</v>
      </c>
      <c r="S175" s="218"/>
      <c r="T175" s="220">
        <f>SUM(T176:T180)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1" t="s">
        <v>33</v>
      </c>
      <c r="AT175" s="222" t="s">
        <v>76</v>
      </c>
      <c r="AU175" s="222" t="s">
        <v>77</v>
      </c>
      <c r="AY175" s="221" t="s">
        <v>156</v>
      </c>
      <c r="BK175" s="223">
        <f>SUM(BK176:BK180)</f>
        <v>0</v>
      </c>
    </row>
    <row r="176" s="2" customFormat="1" ht="33" customHeight="1">
      <c r="A176" s="37"/>
      <c r="B176" s="38"/>
      <c r="C176" s="226" t="s">
        <v>393</v>
      </c>
      <c r="D176" s="226" t="s">
        <v>158</v>
      </c>
      <c r="E176" s="227" t="s">
        <v>1730</v>
      </c>
      <c r="F176" s="228" t="s">
        <v>1732</v>
      </c>
      <c r="G176" s="229" t="s">
        <v>1061</v>
      </c>
      <c r="H176" s="230">
        <v>1</v>
      </c>
      <c r="I176" s="231"/>
      <c r="J176" s="232">
        <f>ROUND(I176*H176,2)</f>
        <v>0</v>
      </c>
      <c r="K176" s="233"/>
      <c r="L176" s="43"/>
      <c r="M176" s="234" t="s">
        <v>1</v>
      </c>
      <c r="N176" s="235" t="s">
        <v>42</v>
      </c>
      <c r="O176" s="90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8" t="s">
        <v>162</v>
      </c>
      <c r="AT176" s="238" t="s">
        <v>158</v>
      </c>
      <c r="AU176" s="238" t="s">
        <v>33</v>
      </c>
      <c r="AY176" s="16" t="s">
        <v>156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6" t="s">
        <v>33</v>
      </c>
      <c r="BK176" s="239">
        <f>ROUND(I176*H176,2)</f>
        <v>0</v>
      </c>
      <c r="BL176" s="16" t="s">
        <v>162</v>
      </c>
      <c r="BM176" s="238" t="s">
        <v>1733</v>
      </c>
    </row>
    <row r="177" s="2" customFormat="1" ht="33" customHeight="1">
      <c r="A177" s="37"/>
      <c r="B177" s="38"/>
      <c r="C177" s="226" t="s">
        <v>398</v>
      </c>
      <c r="D177" s="226" t="s">
        <v>158</v>
      </c>
      <c r="E177" s="227" t="s">
        <v>1734</v>
      </c>
      <c r="F177" s="228" t="s">
        <v>1735</v>
      </c>
      <c r="G177" s="229" t="s">
        <v>1061</v>
      </c>
      <c r="H177" s="230">
        <v>1</v>
      </c>
      <c r="I177" s="231"/>
      <c r="J177" s="232">
        <f>ROUND(I177*H177,2)</f>
        <v>0</v>
      </c>
      <c r="K177" s="233"/>
      <c r="L177" s="43"/>
      <c r="M177" s="234" t="s">
        <v>1</v>
      </c>
      <c r="N177" s="235" t="s">
        <v>42</v>
      </c>
      <c r="O177" s="90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8" t="s">
        <v>162</v>
      </c>
      <c r="AT177" s="238" t="s">
        <v>158</v>
      </c>
      <c r="AU177" s="238" t="s">
        <v>33</v>
      </c>
      <c r="AY177" s="16" t="s">
        <v>156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6" t="s">
        <v>33</v>
      </c>
      <c r="BK177" s="239">
        <f>ROUND(I177*H177,2)</f>
        <v>0</v>
      </c>
      <c r="BL177" s="16" t="s">
        <v>162</v>
      </c>
      <c r="BM177" s="238" t="s">
        <v>1736</v>
      </c>
    </row>
    <row r="178" s="2" customFormat="1" ht="33" customHeight="1">
      <c r="A178" s="37"/>
      <c r="B178" s="38"/>
      <c r="C178" s="226" t="s">
        <v>403</v>
      </c>
      <c r="D178" s="226" t="s">
        <v>158</v>
      </c>
      <c r="E178" s="227" t="s">
        <v>1737</v>
      </c>
      <c r="F178" s="228" t="s">
        <v>1738</v>
      </c>
      <c r="G178" s="229" t="s">
        <v>1061</v>
      </c>
      <c r="H178" s="230">
        <v>1</v>
      </c>
      <c r="I178" s="231"/>
      <c r="J178" s="232">
        <f>ROUND(I178*H178,2)</f>
        <v>0</v>
      </c>
      <c r="K178" s="233"/>
      <c r="L178" s="43"/>
      <c r="M178" s="234" t="s">
        <v>1</v>
      </c>
      <c r="N178" s="235" t="s">
        <v>42</v>
      </c>
      <c r="O178" s="90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162</v>
      </c>
      <c r="AT178" s="238" t="s">
        <v>158</v>
      </c>
      <c r="AU178" s="238" t="s">
        <v>33</v>
      </c>
      <c r="AY178" s="16" t="s">
        <v>156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33</v>
      </c>
      <c r="BK178" s="239">
        <f>ROUND(I178*H178,2)</f>
        <v>0</v>
      </c>
      <c r="BL178" s="16" t="s">
        <v>162</v>
      </c>
      <c r="BM178" s="238" t="s">
        <v>1739</v>
      </c>
    </row>
    <row r="179" s="2" customFormat="1" ht="33" customHeight="1">
      <c r="A179" s="37"/>
      <c r="B179" s="38"/>
      <c r="C179" s="226" t="s">
        <v>408</v>
      </c>
      <c r="D179" s="226" t="s">
        <v>158</v>
      </c>
      <c r="E179" s="227" t="s">
        <v>1740</v>
      </c>
      <c r="F179" s="228" t="s">
        <v>1741</v>
      </c>
      <c r="G179" s="229" t="s">
        <v>1061</v>
      </c>
      <c r="H179" s="230">
        <v>1</v>
      </c>
      <c r="I179" s="231"/>
      <c r="J179" s="232">
        <f>ROUND(I179*H179,2)</f>
        <v>0</v>
      </c>
      <c r="K179" s="233"/>
      <c r="L179" s="43"/>
      <c r="M179" s="234" t="s">
        <v>1</v>
      </c>
      <c r="N179" s="235" t="s">
        <v>42</v>
      </c>
      <c r="O179" s="90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8" t="s">
        <v>162</v>
      </c>
      <c r="AT179" s="238" t="s">
        <v>158</v>
      </c>
      <c r="AU179" s="238" t="s">
        <v>33</v>
      </c>
      <c r="AY179" s="16" t="s">
        <v>156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6" t="s">
        <v>33</v>
      </c>
      <c r="BK179" s="239">
        <f>ROUND(I179*H179,2)</f>
        <v>0</v>
      </c>
      <c r="BL179" s="16" t="s">
        <v>162</v>
      </c>
      <c r="BM179" s="238" t="s">
        <v>1742</v>
      </c>
    </row>
    <row r="180" s="2" customFormat="1" ht="24.15" customHeight="1">
      <c r="A180" s="37"/>
      <c r="B180" s="38"/>
      <c r="C180" s="226" t="s">
        <v>414</v>
      </c>
      <c r="D180" s="226" t="s">
        <v>158</v>
      </c>
      <c r="E180" s="227" t="s">
        <v>1743</v>
      </c>
      <c r="F180" s="228" t="s">
        <v>1744</v>
      </c>
      <c r="G180" s="229" t="s">
        <v>288</v>
      </c>
      <c r="H180" s="230">
        <v>2</v>
      </c>
      <c r="I180" s="231"/>
      <c r="J180" s="232">
        <f>ROUND(I180*H180,2)</f>
        <v>0</v>
      </c>
      <c r="K180" s="233"/>
      <c r="L180" s="43"/>
      <c r="M180" s="234" t="s">
        <v>1</v>
      </c>
      <c r="N180" s="235" t="s">
        <v>42</v>
      </c>
      <c r="O180" s="90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162</v>
      </c>
      <c r="AT180" s="238" t="s">
        <v>158</v>
      </c>
      <c r="AU180" s="238" t="s">
        <v>33</v>
      </c>
      <c r="AY180" s="16" t="s">
        <v>156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33</v>
      </c>
      <c r="BK180" s="239">
        <f>ROUND(I180*H180,2)</f>
        <v>0</v>
      </c>
      <c r="BL180" s="16" t="s">
        <v>162</v>
      </c>
      <c r="BM180" s="238" t="s">
        <v>1745</v>
      </c>
    </row>
    <row r="181" s="12" customFormat="1" ht="25.92" customHeight="1">
      <c r="A181" s="12"/>
      <c r="B181" s="210"/>
      <c r="C181" s="211"/>
      <c r="D181" s="212" t="s">
        <v>76</v>
      </c>
      <c r="E181" s="213" t="s">
        <v>1746</v>
      </c>
      <c r="F181" s="213" t="s">
        <v>1747</v>
      </c>
      <c r="G181" s="211"/>
      <c r="H181" s="211"/>
      <c r="I181" s="214"/>
      <c r="J181" s="215">
        <f>BK181</f>
        <v>0</v>
      </c>
      <c r="K181" s="211"/>
      <c r="L181" s="216"/>
      <c r="M181" s="217"/>
      <c r="N181" s="218"/>
      <c r="O181" s="218"/>
      <c r="P181" s="219">
        <f>SUM(P182:P188)</f>
        <v>0</v>
      </c>
      <c r="Q181" s="218"/>
      <c r="R181" s="219">
        <f>SUM(R182:R188)</f>
        <v>0</v>
      </c>
      <c r="S181" s="218"/>
      <c r="T181" s="220">
        <f>SUM(T182:T188)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1" t="s">
        <v>33</v>
      </c>
      <c r="AT181" s="222" t="s">
        <v>76</v>
      </c>
      <c r="AU181" s="222" t="s">
        <v>77</v>
      </c>
      <c r="AY181" s="221" t="s">
        <v>156</v>
      </c>
      <c r="BK181" s="223">
        <f>SUM(BK182:BK188)</f>
        <v>0</v>
      </c>
    </row>
    <row r="182" s="2" customFormat="1" ht="24.15" customHeight="1">
      <c r="A182" s="37"/>
      <c r="B182" s="38"/>
      <c r="C182" s="226" t="s">
        <v>419</v>
      </c>
      <c r="D182" s="226" t="s">
        <v>158</v>
      </c>
      <c r="E182" s="227" t="s">
        <v>1746</v>
      </c>
      <c r="F182" s="228" t="s">
        <v>1748</v>
      </c>
      <c r="G182" s="229" t="s">
        <v>1061</v>
      </c>
      <c r="H182" s="230">
        <v>1</v>
      </c>
      <c r="I182" s="231"/>
      <c r="J182" s="232">
        <f>ROUND(I182*H182,2)</f>
        <v>0</v>
      </c>
      <c r="K182" s="233"/>
      <c r="L182" s="43"/>
      <c r="M182" s="234" t="s">
        <v>1</v>
      </c>
      <c r="N182" s="235" t="s">
        <v>42</v>
      </c>
      <c r="O182" s="90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8" t="s">
        <v>162</v>
      </c>
      <c r="AT182" s="238" t="s">
        <v>158</v>
      </c>
      <c r="AU182" s="238" t="s">
        <v>33</v>
      </c>
      <c r="AY182" s="16" t="s">
        <v>156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6" t="s">
        <v>33</v>
      </c>
      <c r="BK182" s="239">
        <f>ROUND(I182*H182,2)</f>
        <v>0</v>
      </c>
      <c r="BL182" s="16" t="s">
        <v>162</v>
      </c>
      <c r="BM182" s="238" t="s">
        <v>1749</v>
      </c>
    </row>
    <row r="183" s="2" customFormat="1" ht="16.5" customHeight="1">
      <c r="A183" s="37"/>
      <c r="B183" s="38"/>
      <c r="C183" s="226" t="s">
        <v>425</v>
      </c>
      <c r="D183" s="226" t="s">
        <v>158</v>
      </c>
      <c r="E183" s="227" t="s">
        <v>1750</v>
      </c>
      <c r="F183" s="228" t="s">
        <v>1751</v>
      </c>
      <c r="G183" s="229" t="s">
        <v>1061</v>
      </c>
      <c r="H183" s="230">
        <v>1</v>
      </c>
      <c r="I183" s="231"/>
      <c r="J183" s="232">
        <f>ROUND(I183*H183,2)</f>
        <v>0</v>
      </c>
      <c r="K183" s="233"/>
      <c r="L183" s="43"/>
      <c r="M183" s="234" t="s">
        <v>1</v>
      </c>
      <c r="N183" s="235" t="s">
        <v>42</v>
      </c>
      <c r="O183" s="90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8" t="s">
        <v>162</v>
      </c>
      <c r="AT183" s="238" t="s">
        <v>158</v>
      </c>
      <c r="AU183" s="238" t="s">
        <v>33</v>
      </c>
      <c r="AY183" s="16" t="s">
        <v>156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6" t="s">
        <v>33</v>
      </c>
      <c r="BK183" s="239">
        <f>ROUND(I183*H183,2)</f>
        <v>0</v>
      </c>
      <c r="BL183" s="16" t="s">
        <v>162</v>
      </c>
      <c r="BM183" s="238" t="s">
        <v>1752</v>
      </c>
    </row>
    <row r="184" s="2" customFormat="1" ht="24.15" customHeight="1">
      <c r="A184" s="37"/>
      <c r="B184" s="38"/>
      <c r="C184" s="226" t="s">
        <v>430</v>
      </c>
      <c r="D184" s="226" t="s">
        <v>158</v>
      </c>
      <c r="E184" s="227" t="s">
        <v>1753</v>
      </c>
      <c r="F184" s="228" t="s">
        <v>1754</v>
      </c>
      <c r="G184" s="229" t="s">
        <v>276</v>
      </c>
      <c r="H184" s="230">
        <v>77</v>
      </c>
      <c r="I184" s="231"/>
      <c r="J184" s="232">
        <f>ROUND(I184*H184,2)</f>
        <v>0</v>
      </c>
      <c r="K184" s="233"/>
      <c r="L184" s="43"/>
      <c r="M184" s="234" t="s">
        <v>1</v>
      </c>
      <c r="N184" s="235" t="s">
        <v>42</v>
      </c>
      <c r="O184" s="90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162</v>
      </c>
      <c r="AT184" s="238" t="s">
        <v>158</v>
      </c>
      <c r="AU184" s="238" t="s">
        <v>33</v>
      </c>
      <c r="AY184" s="16" t="s">
        <v>156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33</v>
      </c>
      <c r="BK184" s="239">
        <f>ROUND(I184*H184,2)</f>
        <v>0</v>
      </c>
      <c r="BL184" s="16" t="s">
        <v>162</v>
      </c>
      <c r="BM184" s="238" t="s">
        <v>1755</v>
      </c>
    </row>
    <row r="185" s="2" customFormat="1" ht="37.8" customHeight="1">
      <c r="A185" s="37"/>
      <c r="B185" s="38"/>
      <c r="C185" s="226" t="s">
        <v>435</v>
      </c>
      <c r="D185" s="226" t="s">
        <v>158</v>
      </c>
      <c r="E185" s="227" t="s">
        <v>1756</v>
      </c>
      <c r="F185" s="228" t="s">
        <v>1757</v>
      </c>
      <c r="G185" s="229" t="s">
        <v>1061</v>
      </c>
      <c r="H185" s="230">
        <v>1</v>
      </c>
      <c r="I185" s="231"/>
      <c r="J185" s="232">
        <f>ROUND(I185*H185,2)</f>
        <v>0</v>
      </c>
      <c r="K185" s="233"/>
      <c r="L185" s="43"/>
      <c r="M185" s="234" t="s">
        <v>1</v>
      </c>
      <c r="N185" s="235" t="s">
        <v>42</v>
      </c>
      <c r="O185" s="90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8" t="s">
        <v>162</v>
      </c>
      <c r="AT185" s="238" t="s">
        <v>158</v>
      </c>
      <c r="AU185" s="238" t="s">
        <v>33</v>
      </c>
      <c r="AY185" s="16" t="s">
        <v>156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6" t="s">
        <v>33</v>
      </c>
      <c r="BK185" s="239">
        <f>ROUND(I185*H185,2)</f>
        <v>0</v>
      </c>
      <c r="BL185" s="16" t="s">
        <v>162</v>
      </c>
      <c r="BM185" s="238" t="s">
        <v>1758</v>
      </c>
    </row>
    <row r="186" s="2" customFormat="1" ht="24.15" customHeight="1">
      <c r="A186" s="37"/>
      <c r="B186" s="38"/>
      <c r="C186" s="226" t="s">
        <v>440</v>
      </c>
      <c r="D186" s="226" t="s">
        <v>158</v>
      </c>
      <c r="E186" s="227" t="s">
        <v>1759</v>
      </c>
      <c r="F186" s="228" t="s">
        <v>1760</v>
      </c>
      <c r="G186" s="229" t="s">
        <v>1061</v>
      </c>
      <c r="H186" s="230">
        <v>1</v>
      </c>
      <c r="I186" s="231"/>
      <c r="J186" s="232">
        <f>ROUND(I186*H186,2)</f>
        <v>0</v>
      </c>
      <c r="K186" s="233"/>
      <c r="L186" s="43"/>
      <c r="M186" s="234" t="s">
        <v>1</v>
      </c>
      <c r="N186" s="235" t="s">
        <v>42</v>
      </c>
      <c r="O186" s="90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8" t="s">
        <v>162</v>
      </c>
      <c r="AT186" s="238" t="s">
        <v>158</v>
      </c>
      <c r="AU186" s="238" t="s">
        <v>33</v>
      </c>
      <c r="AY186" s="16" t="s">
        <v>156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6" t="s">
        <v>33</v>
      </c>
      <c r="BK186" s="239">
        <f>ROUND(I186*H186,2)</f>
        <v>0</v>
      </c>
      <c r="BL186" s="16" t="s">
        <v>162</v>
      </c>
      <c r="BM186" s="238" t="s">
        <v>1761</v>
      </c>
    </row>
    <row r="187" s="2" customFormat="1" ht="16.5" customHeight="1">
      <c r="A187" s="37"/>
      <c r="B187" s="38"/>
      <c r="C187" s="226" t="s">
        <v>445</v>
      </c>
      <c r="D187" s="226" t="s">
        <v>158</v>
      </c>
      <c r="E187" s="227" t="s">
        <v>1762</v>
      </c>
      <c r="F187" s="228" t="s">
        <v>1763</v>
      </c>
      <c r="G187" s="229" t="s">
        <v>288</v>
      </c>
      <c r="H187" s="230">
        <v>1</v>
      </c>
      <c r="I187" s="231"/>
      <c r="J187" s="232">
        <f>ROUND(I187*H187,2)</f>
        <v>0</v>
      </c>
      <c r="K187" s="233"/>
      <c r="L187" s="43"/>
      <c r="M187" s="234" t="s">
        <v>1</v>
      </c>
      <c r="N187" s="235" t="s">
        <v>42</v>
      </c>
      <c r="O187" s="90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162</v>
      </c>
      <c r="AT187" s="238" t="s">
        <v>158</v>
      </c>
      <c r="AU187" s="238" t="s">
        <v>33</v>
      </c>
      <c r="AY187" s="16" t="s">
        <v>156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33</v>
      </c>
      <c r="BK187" s="239">
        <f>ROUND(I187*H187,2)</f>
        <v>0</v>
      </c>
      <c r="BL187" s="16" t="s">
        <v>162</v>
      </c>
      <c r="BM187" s="238" t="s">
        <v>1764</v>
      </c>
    </row>
    <row r="188" s="2" customFormat="1" ht="16.5" customHeight="1">
      <c r="A188" s="37"/>
      <c r="B188" s="38"/>
      <c r="C188" s="226" t="s">
        <v>450</v>
      </c>
      <c r="D188" s="226" t="s">
        <v>158</v>
      </c>
      <c r="E188" s="227" t="s">
        <v>1765</v>
      </c>
      <c r="F188" s="228" t="s">
        <v>1766</v>
      </c>
      <c r="G188" s="229" t="s">
        <v>288</v>
      </c>
      <c r="H188" s="230">
        <v>1</v>
      </c>
      <c r="I188" s="231"/>
      <c r="J188" s="232">
        <f>ROUND(I188*H188,2)</f>
        <v>0</v>
      </c>
      <c r="K188" s="233"/>
      <c r="L188" s="43"/>
      <c r="M188" s="234" t="s">
        <v>1</v>
      </c>
      <c r="N188" s="235" t="s">
        <v>42</v>
      </c>
      <c r="O188" s="90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8" t="s">
        <v>162</v>
      </c>
      <c r="AT188" s="238" t="s">
        <v>158</v>
      </c>
      <c r="AU188" s="238" t="s">
        <v>33</v>
      </c>
      <c r="AY188" s="16" t="s">
        <v>156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6" t="s">
        <v>33</v>
      </c>
      <c r="BK188" s="239">
        <f>ROUND(I188*H188,2)</f>
        <v>0</v>
      </c>
      <c r="BL188" s="16" t="s">
        <v>162</v>
      </c>
      <c r="BM188" s="238" t="s">
        <v>1767</v>
      </c>
    </row>
    <row r="189" s="12" customFormat="1" ht="25.92" customHeight="1">
      <c r="A189" s="12"/>
      <c r="B189" s="210"/>
      <c r="C189" s="211"/>
      <c r="D189" s="212" t="s">
        <v>76</v>
      </c>
      <c r="E189" s="213" t="s">
        <v>1768</v>
      </c>
      <c r="F189" s="213" t="s">
        <v>1769</v>
      </c>
      <c r="G189" s="211"/>
      <c r="H189" s="211"/>
      <c r="I189" s="214"/>
      <c r="J189" s="215">
        <f>BK189</f>
        <v>0</v>
      </c>
      <c r="K189" s="211"/>
      <c r="L189" s="216"/>
      <c r="M189" s="217"/>
      <c r="N189" s="218"/>
      <c r="O189" s="218"/>
      <c r="P189" s="219">
        <f>SUM(P190:P199)</f>
        <v>0</v>
      </c>
      <c r="Q189" s="218"/>
      <c r="R189" s="219">
        <f>SUM(R190:R199)</f>
        <v>0</v>
      </c>
      <c r="S189" s="218"/>
      <c r="T189" s="220">
        <f>SUM(T190:T199)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21" t="s">
        <v>33</v>
      </c>
      <c r="AT189" s="222" t="s">
        <v>76</v>
      </c>
      <c r="AU189" s="222" t="s">
        <v>77</v>
      </c>
      <c r="AY189" s="221" t="s">
        <v>156</v>
      </c>
      <c r="BK189" s="223">
        <f>SUM(BK190:BK199)</f>
        <v>0</v>
      </c>
    </row>
    <row r="190" s="2" customFormat="1" ht="76.35" customHeight="1">
      <c r="A190" s="37"/>
      <c r="B190" s="38"/>
      <c r="C190" s="226" t="s">
        <v>456</v>
      </c>
      <c r="D190" s="226" t="s">
        <v>158</v>
      </c>
      <c r="E190" s="227" t="s">
        <v>1768</v>
      </c>
      <c r="F190" s="228" t="s">
        <v>1770</v>
      </c>
      <c r="G190" s="229" t="s">
        <v>288</v>
      </c>
      <c r="H190" s="230">
        <v>1</v>
      </c>
      <c r="I190" s="231"/>
      <c r="J190" s="232">
        <f>ROUND(I190*H190,2)</f>
        <v>0</v>
      </c>
      <c r="K190" s="233"/>
      <c r="L190" s="43"/>
      <c r="M190" s="234" t="s">
        <v>1</v>
      </c>
      <c r="N190" s="235" t="s">
        <v>42</v>
      </c>
      <c r="O190" s="90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8" t="s">
        <v>162</v>
      </c>
      <c r="AT190" s="238" t="s">
        <v>158</v>
      </c>
      <c r="AU190" s="238" t="s">
        <v>33</v>
      </c>
      <c r="AY190" s="16" t="s">
        <v>156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6" t="s">
        <v>33</v>
      </c>
      <c r="BK190" s="239">
        <f>ROUND(I190*H190,2)</f>
        <v>0</v>
      </c>
      <c r="BL190" s="16" t="s">
        <v>162</v>
      </c>
      <c r="BM190" s="238" t="s">
        <v>1771</v>
      </c>
    </row>
    <row r="191" s="2" customFormat="1" ht="49.05" customHeight="1">
      <c r="A191" s="37"/>
      <c r="B191" s="38"/>
      <c r="C191" s="226" t="s">
        <v>461</v>
      </c>
      <c r="D191" s="226" t="s">
        <v>158</v>
      </c>
      <c r="E191" s="227" t="s">
        <v>1772</v>
      </c>
      <c r="F191" s="228" t="s">
        <v>1773</v>
      </c>
      <c r="G191" s="229" t="s">
        <v>288</v>
      </c>
      <c r="H191" s="230">
        <v>1</v>
      </c>
      <c r="I191" s="231"/>
      <c r="J191" s="232">
        <f>ROUND(I191*H191,2)</f>
        <v>0</v>
      </c>
      <c r="K191" s="233"/>
      <c r="L191" s="43"/>
      <c r="M191" s="234" t="s">
        <v>1</v>
      </c>
      <c r="N191" s="235" t="s">
        <v>42</v>
      </c>
      <c r="O191" s="90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8" t="s">
        <v>162</v>
      </c>
      <c r="AT191" s="238" t="s">
        <v>158</v>
      </c>
      <c r="AU191" s="238" t="s">
        <v>33</v>
      </c>
      <c r="AY191" s="16" t="s">
        <v>156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6" t="s">
        <v>33</v>
      </c>
      <c r="BK191" s="239">
        <f>ROUND(I191*H191,2)</f>
        <v>0</v>
      </c>
      <c r="BL191" s="16" t="s">
        <v>162</v>
      </c>
      <c r="BM191" s="238" t="s">
        <v>1774</v>
      </c>
    </row>
    <row r="192" s="2" customFormat="1" ht="24.15" customHeight="1">
      <c r="A192" s="37"/>
      <c r="B192" s="38"/>
      <c r="C192" s="226" t="s">
        <v>466</v>
      </c>
      <c r="D192" s="226" t="s">
        <v>158</v>
      </c>
      <c r="E192" s="227" t="s">
        <v>1775</v>
      </c>
      <c r="F192" s="228" t="s">
        <v>1776</v>
      </c>
      <c r="G192" s="229" t="s">
        <v>288</v>
      </c>
      <c r="H192" s="230">
        <v>8</v>
      </c>
      <c r="I192" s="231"/>
      <c r="J192" s="232">
        <f>ROUND(I192*H192,2)</f>
        <v>0</v>
      </c>
      <c r="K192" s="233"/>
      <c r="L192" s="43"/>
      <c r="M192" s="234" t="s">
        <v>1</v>
      </c>
      <c r="N192" s="235" t="s">
        <v>42</v>
      </c>
      <c r="O192" s="90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8" t="s">
        <v>162</v>
      </c>
      <c r="AT192" s="238" t="s">
        <v>158</v>
      </c>
      <c r="AU192" s="238" t="s">
        <v>33</v>
      </c>
      <c r="AY192" s="16" t="s">
        <v>156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6" t="s">
        <v>33</v>
      </c>
      <c r="BK192" s="239">
        <f>ROUND(I192*H192,2)</f>
        <v>0</v>
      </c>
      <c r="BL192" s="16" t="s">
        <v>162</v>
      </c>
      <c r="BM192" s="238" t="s">
        <v>1777</v>
      </c>
    </row>
    <row r="193" s="2" customFormat="1" ht="24.15" customHeight="1">
      <c r="A193" s="37"/>
      <c r="B193" s="38"/>
      <c r="C193" s="226" t="s">
        <v>471</v>
      </c>
      <c r="D193" s="226" t="s">
        <v>158</v>
      </c>
      <c r="E193" s="227" t="s">
        <v>1778</v>
      </c>
      <c r="F193" s="228" t="s">
        <v>1779</v>
      </c>
      <c r="G193" s="229" t="s">
        <v>288</v>
      </c>
      <c r="H193" s="230">
        <v>3</v>
      </c>
      <c r="I193" s="231"/>
      <c r="J193" s="232">
        <f>ROUND(I193*H193,2)</f>
        <v>0</v>
      </c>
      <c r="K193" s="233"/>
      <c r="L193" s="43"/>
      <c r="M193" s="234" t="s">
        <v>1</v>
      </c>
      <c r="N193" s="235" t="s">
        <v>42</v>
      </c>
      <c r="O193" s="90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8" t="s">
        <v>162</v>
      </c>
      <c r="AT193" s="238" t="s">
        <v>158</v>
      </c>
      <c r="AU193" s="238" t="s">
        <v>33</v>
      </c>
      <c r="AY193" s="16" t="s">
        <v>156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6" t="s">
        <v>33</v>
      </c>
      <c r="BK193" s="239">
        <f>ROUND(I193*H193,2)</f>
        <v>0</v>
      </c>
      <c r="BL193" s="16" t="s">
        <v>162</v>
      </c>
      <c r="BM193" s="238" t="s">
        <v>1780</v>
      </c>
    </row>
    <row r="194" s="2" customFormat="1" ht="24.15" customHeight="1">
      <c r="A194" s="37"/>
      <c r="B194" s="38"/>
      <c r="C194" s="226" t="s">
        <v>475</v>
      </c>
      <c r="D194" s="226" t="s">
        <v>158</v>
      </c>
      <c r="E194" s="227" t="s">
        <v>1781</v>
      </c>
      <c r="F194" s="228" t="s">
        <v>1782</v>
      </c>
      <c r="G194" s="229" t="s">
        <v>288</v>
      </c>
      <c r="H194" s="230">
        <v>1</v>
      </c>
      <c r="I194" s="231"/>
      <c r="J194" s="232">
        <f>ROUND(I194*H194,2)</f>
        <v>0</v>
      </c>
      <c r="K194" s="233"/>
      <c r="L194" s="43"/>
      <c r="M194" s="234" t="s">
        <v>1</v>
      </c>
      <c r="N194" s="235" t="s">
        <v>42</v>
      </c>
      <c r="O194" s="90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8" t="s">
        <v>162</v>
      </c>
      <c r="AT194" s="238" t="s">
        <v>158</v>
      </c>
      <c r="AU194" s="238" t="s">
        <v>33</v>
      </c>
      <c r="AY194" s="16" t="s">
        <v>156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6" t="s">
        <v>33</v>
      </c>
      <c r="BK194" s="239">
        <f>ROUND(I194*H194,2)</f>
        <v>0</v>
      </c>
      <c r="BL194" s="16" t="s">
        <v>162</v>
      </c>
      <c r="BM194" s="238" t="s">
        <v>1783</v>
      </c>
    </row>
    <row r="195" s="2" customFormat="1" ht="24.15" customHeight="1">
      <c r="A195" s="37"/>
      <c r="B195" s="38"/>
      <c r="C195" s="226" t="s">
        <v>480</v>
      </c>
      <c r="D195" s="226" t="s">
        <v>158</v>
      </c>
      <c r="E195" s="227" t="s">
        <v>1784</v>
      </c>
      <c r="F195" s="228" t="s">
        <v>1785</v>
      </c>
      <c r="G195" s="229" t="s">
        <v>288</v>
      </c>
      <c r="H195" s="230">
        <v>3</v>
      </c>
      <c r="I195" s="231"/>
      <c r="J195" s="232">
        <f>ROUND(I195*H195,2)</f>
        <v>0</v>
      </c>
      <c r="K195" s="233"/>
      <c r="L195" s="43"/>
      <c r="M195" s="234" t="s">
        <v>1</v>
      </c>
      <c r="N195" s="235" t="s">
        <v>42</v>
      </c>
      <c r="O195" s="90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8" t="s">
        <v>162</v>
      </c>
      <c r="AT195" s="238" t="s">
        <v>158</v>
      </c>
      <c r="AU195" s="238" t="s">
        <v>33</v>
      </c>
      <c r="AY195" s="16" t="s">
        <v>156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6" t="s">
        <v>33</v>
      </c>
      <c r="BK195" s="239">
        <f>ROUND(I195*H195,2)</f>
        <v>0</v>
      </c>
      <c r="BL195" s="16" t="s">
        <v>162</v>
      </c>
      <c r="BM195" s="238" t="s">
        <v>1786</v>
      </c>
    </row>
    <row r="196" s="2" customFormat="1" ht="24.15" customHeight="1">
      <c r="A196" s="37"/>
      <c r="B196" s="38"/>
      <c r="C196" s="226" t="s">
        <v>485</v>
      </c>
      <c r="D196" s="226" t="s">
        <v>158</v>
      </c>
      <c r="E196" s="227" t="s">
        <v>1787</v>
      </c>
      <c r="F196" s="228" t="s">
        <v>1788</v>
      </c>
      <c r="G196" s="229" t="s">
        <v>1061</v>
      </c>
      <c r="H196" s="230">
        <v>1</v>
      </c>
      <c r="I196" s="231"/>
      <c r="J196" s="232">
        <f>ROUND(I196*H196,2)</f>
        <v>0</v>
      </c>
      <c r="K196" s="233"/>
      <c r="L196" s="43"/>
      <c r="M196" s="234" t="s">
        <v>1</v>
      </c>
      <c r="N196" s="235" t="s">
        <v>42</v>
      </c>
      <c r="O196" s="90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8" t="s">
        <v>162</v>
      </c>
      <c r="AT196" s="238" t="s">
        <v>158</v>
      </c>
      <c r="AU196" s="238" t="s">
        <v>33</v>
      </c>
      <c r="AY196" s="16" t="s">
        <v>156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6" t="s">
        <v>33</v>
      </c>
      <c r="BK196" s="239">
        <f>ROUND(I196*H196,2)</f>
        <v>0</v>
      </c>
      <c r="BL196" s="16" t="s">
        <v>162</v>
      </c>
      <c r="BM196" s="238" t="s">
        <v>1789</v>
      </c>
    </row>
    <row r="197" s="2" customFormat="1" ht="21.75" customHeight="1">
      <c r="A197" s="37"/>
      <c r="B197" s="38"/>
      <c r="C197" s="226" t="s">
        <v>492</v>
      </c>
      <c r="D197" s="226" t="s">
        <v>158</v>
      </c>
      <c r="E197" s="227" t="s">
        <v>1790</v>
      </c>
      <c r="F197" s="228" t="s">
        <v>1791</v>
      </c>
      <c r="G197" s="229" t="s">
        <v>288</v>
      </c>
      <c r="H197" s="230">
        <v>1</v>
      </c>
      <c r="I197" s="231"/>
      <c r="J197" s="232">
        <f>ROUND(I197*H197,2)</f>
        <v>0</v>
      </c>
      <c r="K197" s="233"/>
      <c r="L197" s="43"/>
      <c r="M197" s="234" t="s">
        <v>1</v>
      </c>
      <c r="N197" s="235" t="s">
        <v>42</v>
      </c>
      <c r="O197" s="90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8" t="s">
        <v>162</v>
      </c>
      <c r="AT197" s="238" t="s">
        <v>158</v>
      </c>
      <c r="AU197" s="238" t="s">
        <v>33</v>
      </c>
      <c r="AY197" s="16" t="s">
        <v>156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6" t="s">
        <v>33</v>
      </c>
      <c r="BK197" s="239">
        <f>ROUND(I197*H197,2)</f>
        <v>0</v>
      </c>
      <c r="BL197" s="16" t="s">
        <v>162</v>
      </c>
      <c r="BM197" s="238" t="s">
        <v>1792</v>
      </c>
    </row>
    <row r="198" s="2" customFormat="1" ht="37.8" customHeight="1">
      <c r="A198" s="37"/>
      <c r="B198" s="38"/>
      <c r="C198" s="226" t="s">
        <v>499</v>
      </c>
      <c r="D198" s="226" t="s">
        <v>158</v>
      </c>
      <c r="E198" s="227" t="s">
        <v>1793</v>
      </c>
      <c r="F198" s="228" t="s">
        <v>1794</v>
      </c>
      <c r="G198" s="229" t="s">
        <v>1061</v>
      </c>
      <c r="H198" s="230">
        <v>1</v>
      </c>
      <c r="I198" s="231"/>
      <c r="J198" s="232">
        <f>ROUND(I198*H198,2)</f>
        <v>0</v>
      </c>
      <c r="K198" s="233"/>
      <c r="L198" s="43"/>
      <c r="M198" s="234" t="s">
        <v>1</v>
      </c>
      <c r="N198" s="235" t="s">
        <v>42</v>
      </c>
      <c r="O198" s="90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8" t="s">
        <v>162</v>
      </c>
      <c r="AT198" s="238" t="s">
        <v>158</v>
      </c>
      <c r="AU198" s="238" t="s">
        <v>33</v>
      </c>
      <c r="AY198" s="16" t="s">
        <v>156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6" t="s">
        <v>33</v>
      </c>
      <c r="BK198" s="239">
        <f>ROUND(I198*H198,2)</f>
        <v>0</v>
      </c>
      <c r="BL198" s="16" t="s">
        <v>162</v>
      </c>
      <c r="BM198" s="238" t="s">
        <v>1795</v>
      </c>
    </row>
    <row r="199" s="2" customFormat="1" ht="24.15" customHeight="1">
      <c r="A199" s="37"/>
      <c r="B199" s="38"/>
      <c r="C199" s="226" t="s">
        <v>505</v>
      </c>
      <c r="D199" s="226" t="s">
        <v>158</v>
      </c>
      <c r="E199" s="227" t="s">
        <v>1796</v>
      </c>
      <c r="F199" s="228" t="s">
        <v>1797</v>
      </c>
      <c r="G199" s="229" t="s">
        <v>1061</v>
      </c>
      <c r="H199" s="230">
        <v>1</v>
      </c>
      <c r="I199" s="231"/>
      <c r="J199" s="232">
        <f>ROUND(I199*H199,2)</f>
        <v>0</v>
      </c>
      <c r="K199" s="233"/>
      <c r="L199" s="43"/>
      <c r="M199" s="234" t="s">
        <v>1</v>
      </c>
      <c r="N199" s="235" t="s">
        <v>42</v>
      </c>
      <c r="O199" s="90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8" t="s">
        <v>162</v>
      </c>
      <c r="AT199" s="238" t="s">
        <v>158</v>
      </c>
      <c r="AU199" s="238" t="s">
        <v>33</v>
      </c>
      <c r="AY199" s="16" t="s">
        <v>156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6" t="s">
        <v>33</v>
      </c>
      <c r="BK199" s="239">
        <f>ROUND(I199*H199,2)</f>
        <v>0</v>
      </c>
      <c r="BL199" s="16" t="s">
        <v>162</v>
      </c>
      <c r="BM199" s="238" t="s">
        <v>1798</v>
      </c>
    </row>
    <row r="200" s="12" customFormat="1" ht="25.92" customHeight="1">
      <c r="A200" s="12"/>
      <c r="B200" s="210"/>
      <c r="C200" s="211"/>
      <c r="D200" s="212" t="s">
        <v>76</v>
      </c>
      <c r="E200" s="213" t="s">
        <v>1799</v>
      </c>
      <c r="F200" s="213" t="s">
        <v>1800</v>
      </c>
      <c r="G200" s="211"/>
      <c r="H200" s="211"/>
      <c r="I200" s="214"/>
      <c r="J200" s="215">
        <f>BK200</f>
        <v>0</v>
      </c>
      <c r="K200" s="211"/>
      <c r="L200" s="216"/>
      <c r="M200" s="217"/>
      <c r="N200" s="218"/>
      <c r="O200" s="218"/>
      <c r="P200" s="219">
        <f>SUM(P201:P208)</f>
        <v>0</v>
      </c>
      <c r="Q200" s="218"/>
      <c r="R200" s="219">
        <f>SUM(R201:R208)</f>
        <v>0</v>
      </c>
      <c r="S200" s="218"/>
      <c r="T200" s="220">
        <f>SUM(T201:T208)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1" t="s">
        <v>33</v>
      </c>
      <c r="AT200" s="222" t="s">
        <v>76</v>
      </c>
      <c r="AU200" s="222" t="s">
        <v>77</v>
      </c>
      <c r="AY200" s="221" t="s">
        <v>156</v>
      </c>
      <c r="BK200" s="223">
        <f>SUM(BK201:BK208)</f>
        <v>0</v>
      </c>
    </row>
    <row r="201" s="2" customFormat="1" ht="24.15" customHeight="1">
      <c r="A201" s="37"/>
      <c r="B201" s="38"/>
      <c r="C201" s="226" t="s">
        <v>510</v>
      </c>
      <c r="D201" s="226" t="s">
        <v>158</v>
      </c>
      <c r="E201" s="227" t="s">
        <v>1799</v>
      </c>
      <c r="F201" s="228" t="s">
        <v>1801</v>
      </c>
      <c r="G201" s="229" t="s">
        <v>276</v>
      </c>
      <c r="H201" s="230">
        <v>35</v>
      </c>
      <c r="I201" s="231"/>
      <c r="J201" s="232">
        <f>ROUND(I201*H201,2)</f>
        <v>0</v>
      </c>
      <c r="K201" s="233"/>
      <c r="L201" s="43"/>
      <c r="M201" s="234" t="s">
        <v>1</v>
      </c>
      <c r="N201" s="235" t="s">
        <v>42</v>
      </c>
      <c r="O201" s="90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8" t="s">
        <v>162</v>
      </c>
      <c r="AT201" s="238" t="s">
        <v>158</v>
      </c>
      <c r="AU201" s="238" t="s">
        <v>33</v>
      </c>
      <c r="AY201" s="16" t="s">
        <v>156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6" t="s">
        <v>33</v>
      </c>
      <c r="BK201" s="239">
        <f>ROUND(I201*H201,2)</f>
        <v>0</v>
      </c>
      <c r="BL201" s="16" t="s">
        <v>162</v>
      </c>
      <c r="BM201" s="238" t="s">
        <v>1802</v>
      </c>
    </row>
    <row r="202" s="2" customFormat="1" ht="24.15" customHeight="1">
      <c r="A202" s="37"/>
      <c r="B202" s="38"/>
      <c r="C202" s="226" t="s">
        <v>514</v>
      </c>
      <c r="D202" s="226" t="s">
        <v>158</v>
      </c>
      <c r="E202" s="227" t="s">
        <v>1803</v>
      </c>
      <c r="F202" s="228" t="s">
        <v>1804</v>
      </c>
      <c r="G202" s="229" t="s">
        <v>276</v>
      </c>
      <c r="H202" s="230">
        <v>12</v>
      </c>
      <c r="I202" s="231"/>
      <c r="J202" s="232">
        <f>ROUND(I202*H202,2)</f>
        <v>0</v>
      </c>
      <c r="K202" s="233"/>
      <c r="L202" s="43"/>
      <c r="M202" s="234" t="s">
        <v>1</v>
      </c>
      <c r="N202" s="235" t="s">
        <v>42</v>
      </c>
      <c r="O202" s="90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8" t="s">
        <v>162</v>
      </c>
      <c r="AT202" s="238" t="s">
        <v>158</v>
      </c>
      <c r="AU202" s="238" t="s">
        <v>33</v>
      </c>
      <c r="AY202" s="16" t="s">
        <v>156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6" t="s">
        <v>33</v>
      </c>
      <c r="BK202" s="239">
        <f>ROUND(I202*H202,2)</f>
        <v>0</v>
      </c>
      <c r="BL202" s="16" t="s">
        <v>162</v>
      </c>
      <c r="BM202" s="238" t="s">
        <v>1805</v>
      </c>
    </row>
    <row r="203" s="2" customFormat="1" ht="24.15" customHeight="1">
      <c r="A203" s="37"/>
      <c r="B203" s="38"/>
      <c r="C203" s="226" t="s">
        <v>520</v>
      </c>
      <c r="D203" s="226" t="s">
        <v>158</v>
      </c>
      <c r="E203" s="227" t="s">
        <v>1806</v>
      </c>
      <c r="F203" s="228" t="s">
        <v>1807</v>
      </c>
      <c r="G203" s="229" t="s">
        <v>276</v>
      </c>
      <c r="H203" s="230">
        <v>7</v>
      </c>
      <c r="I203" s="231"/>
      <c r="J203" s="232">
        <f>ROUND(I203*H203,2)</f>
        <v>0</v>
      </c>
      <c r="K203" s="233"/>
      <c r="L203" s="43"/>
      <c r="M203" s="234" t="s">
        <v>1</v>
      </c>
      <c r="N203" s="235" t="s">
        <v>42</v>
      </c>
      <c r="O203" s="90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8" t="s">
        <v>162</v>
      </c>
      <c r="AT203" s="238" t="s">
        <v>158</v>
      </c>
      <c r="AU203" s="238" t="s">
        <v>33</v>
      </c>
      <c r="AY203" s="16" t="s">
        <v>156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6" t="s">
        <v>33</v>
      </c>
      <c r="BK203" s="239">
        <f>ROUND(I203*H203,2)</f>
        <v>0</v>
      </c>
      <c r="BL203" s="16" t="s">
        <v>162</v>
      </c>
      <c r="BM203" s="238" t="s">
        <v>1808</v>
      </c>
    </row>
    <row r="204" s="2" customFormat="1" ht="24.15" customHeight="1">
      <c r="A204" s="37"/>
      <c r="B204" s="38"/>
      <c r="C204" s="226" t="s">
        <v>525</v>
      </c>
      <c r="D204" s="226" t="s">
        <v>158</v>
      </c>
      <c r="E204" s="227" t="s">
        <v>1809</v>
      </c>
      <c r="F204" s="228" t="s">
        <v>1810</v>
      </c>
      <c r="G204" s="229" t="s">
        <v>276</v>
      </c>
      <c r="H204" s="230">
        <v>9</v>
      </c>
      <c r="I204" s="231"/>
      <c r="J204" s="232">
        <f>ROUND(I204*H204,2)</f>
        <v>0</v>
      </c>
      <c r="K204" s="233"/>
      <c r="L204" s="43"/>
      <c r="M204" s="234" t="s">
        <v>1</v>
      </c>
      <c r="N204" s="235" t="s">
        <v>42</v>
      </c>
      <c r="O204" s="90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8" t="s">
        <v>162</v>
      </c>
      <c r="AT204" s="238" t="s">
        <v>158</v>
      </c>
      <c r="AU204" s="238" t="s">
        <v>33</v>
      </c>
      <c r="AY204" s="16" t="s">
        <v>156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6" t="s">
        <v>33</v>
      </c>
      <c r="BK204" s="239">
        <f>ROUND(I204*H204,2)</f>
        <v>0</v>
      </c>
      <c r="BL204" s="16" t="s">
        <v>162</v>
      </c>
      <c r="BM204" s="238" t="s">
        <v>1811</v>
      </c>
    </row>
    <row r="205" s="2" customFormat="1" ht="24.15" customHeight="1">
      <c r="A205" s="37"/>
      <c r="B205" s="38"/>
      <c r="C205" s="226" t="s">
        <v>530</v>
      </c>
      <c r="D205" s="226" t="s">
        <v>158</v>
      </c>
      <c r="E205" s="227" t="s">
        <v>1812</v>
      </c>
      <c r="F205" s="228" t="s">
        <v>1813</v>
      </c>
      <c r="G205" s="229" t="s">
        <v>276</v>
      </c>
      <c r="H205" s="230">
        <v>9</v>
      </c>
      <c r="I205" s="231"/>
      <c r="J205" s="232">
        <f>ROUND(I205*H205,2)</f>
        <v>0</v>
      </c>
      <c r="K205" s="233"/>
      <c r="L205" s="43"/>
      <c r="M205" s="234" t="s">
        <v>1</v>
      </c>
      <c r="N205" s="235" t="s">
        <v>42</v>
      </c>
      <c r="O205" s="90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8" t="s">
        <v>162</v>
      </c>
      <c r="AT205" s="238" t="s">
        <v>158</v>
      </c>
      <c r="AU205" s="238" t="s">
        <v>33</v>
      </c>
      <c r="AY205" s="16" t="s">
        <v>156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6" t="s">
        <v>33</v>
      </c>
      <c r="BK205" s="239">
        <f>ROUND(I205*H205,2)</f>
        <v>0</v>
      </c>
      <c r="BL205" s="16" t="s">
        <v>162</v>
      </c>
      <c r="BM205" s="238" t="s">
        <v>1814</v>
      </c>
    </row>
    <row r="206" s="2" customFormat="1" ht="24.15" customHeight="1">
      <c r="A206" s="37"/>
      <c r="B206" s="38"/>
      <c r="C206" s="226" t="s">
        <v>534</v>
      </c>
      <c r="D206" s="226" t="s">
        <v>158</v>
      </c>
      <c r="E206" s="227" t="s">
        <v>1815</v>
      </c>
      <c r="F206" s="228" t="s">
        <v>1816</v>
      </c>
      <c r="G206" s="229" t="s">
        <v>276</v>
      </c>
      <c r="H206" s="230">
        <v>4</v>
      </c>
      <c r="I206" s="231"/>
      <c r="J206" s="232">
        <f>ROUND(I206*H206,2)</f>
        <v>0</v>
      </c>
      <c r="K206" s="233"/>
      <c r="L206" s="43"/>
      <c r="M206" s="234" t="s">
        <v>1</v>
      </c>
      <c r="N206" s="235" t="s">
        <v>42</v>
      </c>
      <c r="O206" s="90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8" t="s">
        <v>162</v>
      </c>
      <c r="AT206" s="238" t="s">
        <v>158</v>
      </c>
      <c r="AU206" s="238" t="s">
        <v>33</v>
      </c>
      <c r="AY206" s="16" t="s">
        <v>156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6" t="s">
        <v>33</v>
      </c>
      <c r="BK206" s="239">
        <f>ROUND(I206*H206,2)</f>
        <v>0</v>
      </c>
      <c r="BL206" s="16" t="s">
        <v>162</v>
      </c>
      <c r="BM206" s="238" t="s">
        <v>1817</v>
      </c>
    </row>
    <row r="207" s="2" customFormat="1" ht="24.15" customHeight="1">
      <c r="A207" s="37"/>
      <c r="B207" s="38"/>
      <c r="C207" s="226" t="s">
        <v>542</v>
      </c>
      <c r="D207" s="226" t="s">
        <v>158</v>
      </c>
      <c r="E207" s="227" t="s">
        <v>1818</v>
      </c>
      <c r="F207" s="228" t="s">
        <v>1819</v>
      </c>
      <c r="G207" s="229" t="s">
        <v>276</v>
      </c>
      <c r="H207" s="230">
        <v>18</v>
      </c>
      <c r="I207" s="231"/>
      <c r="J207" s="232">
        <f>ROUND(I207*H207,2)</f>
        <v>0</v>
      </c>
      <c r="K207" s="233"/>
      <c r="L207" s="43"/>
      <c r="M207" s="234" t="s">
        <v>1</v>
      </c>
      <c r="N207" s="235" t="s">
        <v>42</v>
      </c>
      <c r="O207" s="90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8" t="s">
        <v>162</v>
      </c>
      <c r="AT207" s="238" t="s">
        <v>158</v>
      </c>
      <c r="AU207" s="238" t="s">
        <v>33</v>
      </c>
      <c r="AY207" s="16" t="s">
        <v>156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6" t="s">
        <v>33</v>
      </c>
      <c r="BK207" s="239">
        <f>ROUND(I207*H207,2)</f>
        <v>0</v>
      </c>
      <c r="BL207" s="16" t="s">
        <v>162</v>
      </c>
      <c r="BM207" s="238" t="s">
        <v>1820</v>
      </c>
    </row>
    <row r="208" s="2" customFormat="1" ht="33" customHeight="1">
      <c r="A208" s="37"/>
      <c r="B208" s="38"/>
      <c r="C208" s="226" t="s">
        <v>548</v>
      </c>
      <c r="D208" s="226" t="s">
        <v>158</v>
      </c>
      <c r="E208" s="227" t="s">
        <v>1821</v>
      </c>
      <c r="F208" s="228" t="s">
        <v>1655</v>
      </c>
      <c r="G208" s="229" t="s">
        <v>276</v>
      </c>
      <c r="H208" s="230">
        <v>20</v>
      </c>
      <c r="I208" s="231"/>
      <c r="J208" s="232">
        <f>ROUND(I208*H208,2)</f>
        <v>0</v>
      </c>
      <c r="K208" s="233"/>
      <c r="L208" s="43"/>
      <c r="M208" s="234" t="s">
        <v>1</v>
      </c>
      <c r="N208" s="235" t="s">
        <v>42</v>
      </c>
      <c r="O208" s="90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8" t="s">
        <v>162</v>
      </c>
      <c r="AT208" s="238" t="s">
        <v>158</v>
      </c>
      <c r="AU208" s="238" t="s">
        <v>33</v>
      </c>
      <c r="AY208" s="16" t="s">
        <v>156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6" t="s">
        <v>33</v>
      </c>
      <c r="BK208" s="239">
        <f>ROUND(I208*H208,2)</f>
        <v>0</v>
      </c>
      <c r="BL208" s="16" t="s">
        <v>162</v>
      </c>
      <c r="BM208" s="238" t="s">
        <v>1822</v>
      </c>
    </row>
    <row r="209" s="12" customFormat="1" ht="25.92" customHeight="1">
      <c r="A209" s="12"/>
      <c r="B209" s="210"/>
      <c r="C209" s="211"/>
      <c r="D209" s="212" t="s">
        <v>76</v>
      </c>
      <c r="E209" s="213" t="s">
        <v>1823</v>
      </c>
      <c r="F209" s="213" t="s">
        <v>1824</v>
      </c>
      <c r="G209" s="211"/>
      <c r="H209" s="211"/>
      <c r="I209" s="214"/>
      <c r="J209" s="215">
        <f>BK209</f>
        <v>0</v>
      </c>
      <c r="K209" s="211"/>
      <c r="L209" s="216"/>
      <c r="M209" s="217"/>
      <c r="N209" s="218"/>
      <c r="O209" s="218"/>
      <c r="P209" s="219">
        <f>SUM(P210:P218)</f>
        <v>0</v>
      </c>
      <c r="Q209" s="218"/>
      <c r="R209" s="219">
        <f>SUM(R210:R218)</f>
        <v>0</v>
      </c>
      <c r="S209" s="218"/>
      <c r="T209" s="220">
        <f>SUM(T210:T218)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21" t="s">
        <v>33</v>
      </c>
      <c r="AT209" s="222" t="s">
        <v>76</v>
      </c>
      <c r="AU209" s="222" t="s">
        <v>77</v>
      </c>
      <c r="AY209" s="221" t="s">
        <v>156</v>
      </c>
      <c r="BK209" s="223">
        <f>SUM(BK210:BK218)</f>
        <v>0</v>
      </c>
    </row>
    <row r="210" s="2" customFormat="1" ht="21.75" customHeight="1">
      <c r="A210" s="37"/>
      <c r="B210" s="38"/>
      <c r="C210" s="226" t="s">
        <v>552</v>
      </c>
      <c r="D210" s="226" t="s">
        <v>158</v>
      </c>
      <c r="E210" s="227" t="s">
        <v>1823</v>
      </c>
      <c r="F210" s="228" t="s">
        <v>1825</v>
      </c>
      <c r="G210" s="229" t="s">
        <v>1061</v>
      </c>
      <c r="H210" s="230">
        <v>1</v>
      </c>
      <c r="I210" s="231"/>
      <c r="J210" s="232">
        <f>ROUND(I210*H210,2)</f>
        <v>0</v>
      </c>
      <c r="K210" s="233"/>
      <c r="L210" s="43"/>
      <c r="M210" s="234" t="s">
        <v>1</v>
      </c>
      <c r="N210" s="235" t="s">
        <v>42</v>
      </c>
      <c r="O210" s="90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8" t="s">
        <v>162</v>
      </c>
      <c r="AT210" s="238" t="s">
        <v>158</v>
      </c>
      <c r="AU210" s="238" t="s">
        <v>33</v>
      </c>
      <c r="AY210" s="16" t="s">
        <v>156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6" t="s">
        <v>33</v>
      </c>
      <c r="BK210" s="239">
        <f>ROUND(I210*H210,2)</f>
        <v>0</v>
      </c>
      <c r="BL210" s="16" t="s">
        <v>162</v>
      </c>
      <c r="BM210" s="238" t="s">
        <v>1826</v>
      </c>
    </row>
    <row r="211" s="2" customFormat="1" ht="24.15" customHeight="1">
      <c r="A211" s="37"/>
      <c r="B211" s="38"/>
      <c r="C211" s="226" t="s">
        <v>557</v>
      </c>
      <c r="D211" s="226" t="s">
        <v>158</v>
      </c>
      <c r="E211" s="227" t="s">
        <v>1827</v>
      </c>
      <c r="F211" s="228" t="s">
        <v>1748</v>
      </c>
      <c r="G211" s="229" t="s">
        <v>1061</v>
      </c>
      <c r="H211" s="230">
        <v>1</v>
      </c>
      <c r="I211" s="231"/>
      <c r="J211" s="232">
        <f>ROUND(I211*H211,2)</f>
        <v>0</v>
      </c>
      <c r="K211" s="233"/>
      <c r="L211" s="43"/>
      <c r="M211" s="234" t="s">
        <v>1</v>
      </c>
      <c r="N211" s="235" t="s">
        <v>42</v>
      </c>
      <c r="O211" s="90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8" t="s">
        <v>162</v>
      </c>
      <c r="AT211" s="238" t="s">
        <v>158</v>
      </c>
      <c r="AU211" s="238" t="s">
        <v>33</v>
      </c>
      <c r="AY211" s="16" t="s">
        <v>156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6" t="s">
        <v>33</v>
      </c>
      <c r="BK211" s="239">
        <f>ROUND(I211*H211,2)</f>
        <v>0</v>
      </c>
      <c r="BL211" s="16" t="s">
        <v>162</v>
      </c>
      <c r="BM211" s="238" t="s">
        <v>1828</v>
      </c>
    </row>
    <row r="212" s="2" customFormat="1" ht="16.5" customHeight="1">
      <c r="A212" s="37"/>
      <c r="B212" s="38"/>
      <c r="C212" s="226" t="s">
        <v>563</v>
      </c>
      <c r="D212" s="226" t="s">
        <v>158</v>
      </c>
      <c r="E212" s="227" t="s">
        <v>1829</v>
      </c>
      <c r="F212" s="228" t="s">
        <v>1751</v>
      </c>
      <c r="G212" s="229" t="s">
        <v>1061</v>
      </c>
      <c r="H212" s="230">
        <v>1</v>
      </c>
      <c r="I212" s="231"/>
      <c r="J212" s="232">
        <f>ROUND(I212*H212,2)</f>
        <v>0</v>
      </c>
      <c r="K212" s="233"/>
      <c r="L212" s="43"/>
      <c r="M212" s="234" t="s">
        <v>1</v>
      </c>
      <c r="N212" s="235" t="s">
        <v>42</v>
      </c>
      <c r="O212" s="90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8" t="s">
        <v>162</v>
      </c>
      <c r="AT212" s="238" t="s">
        <v>158</v>
      </c>
      <c r="AU212" s="238" t="s">
        <v>33</v>
      </c>
      <c r="AY212" s="16" t="s">
        <v>156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6" t="s">
        <v>33</v>
      </c>
      <c r="BK212" s="239">
        <f>ROUND(I212*H212,2)</f>
        <v>0</v>
      </c>
      <c r="BL212" s="16" t="s">
        <v>162</v>
      </c>
      <c r="BM212" s="238" t="s">
        <v>1830</v>
      </c>
    </row>
    <row r="213" s="2" customFormat="1" ht="24.15" customHeight="1">
      <c r="A213" s="37"/>
      <c r="B213" s="38"/>
      <c r="C213" s="226" t="s">
        <v>569</v>
      </c>
      <c r="D213" s="226" t="s">
        <v>158</v>
      </c>
      <c r="E213" s="227" t="s">
        <v>1831</v>
      </c>
      <c r="F213" s="228" t="s">
        <v>1832</v>
      </c>
      <c r="G213" s="229" t="s">
        <v>276</v>
      </c>
      <c r="H213" s="230">
        <v>47</v>
      </c>
      <c r="I213" s="231"/>
      <c r="J213" s="232">
        <f>ROUND(I213*H213,2)</f>
        <v>0</v>
      </c>
      <c r="K213" s="233"/>
      <c r="L213" s="43"/>
      <c r="M213" s="234" t="s">
        <v>1</v>
      </c>
      <c r="N213" s="235" t="s">
        <v>42</v>
      </c>
      <c r="O213" s="90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8" t="s">
        <v>162</v>
      </c>
      <c r="AT213" s="238" t="s">
        <v>158</v>
      </c>
      <c r="AU213" s="238" t="s">
        <v>33</v>
      </c>
      <c r="AY213" s="16" t="s">
        <v>156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6" t="s">
        <v>33</v>
      </c>
      <c r="BK213" s="239">
        <f>ROUND(I213*H213,2)</f>
        <v>0</v>
      </c>
      <c r="BL213" s="16" t="s">
        <v>162</v>
      </c>
      <c r="BM213" s="238" t="s">
        <v>1833</v>
      </c>
    </row>
    <row r="214" s="2" customFormat="1" ht="16.5" customHeight="1">
      <c r="A214" s="37"/>
      <c r="B214" s="38"/>
      <c r="C214" s="226" t="s">
        <v>574</v>
      </c>
      <c r="D214" s="226" t="s">
        <v>158</v>
      </c>
      <c r="E214" s="227" t="s">
        <v>1834</v>
      </c>
      <c r="F214" s="228" t="s">
        <v>1835</v>
      </c>
      <c r="G214" s="229" t="s">
        <v>276</v>
      </c>
      <c r="H214" s="230">
        <v>47</v>
      </c>
      <c r="I214" s="231"/>
      <c r="J214" s="232">
        <f>ROUND(I214*H214,2)</f>
        <v>0</v>
      </c>
      <c r="K214" s="233"/>
      <c r="L214" s="43"/>
      <c r="M214" s="234" t="s">
        <v>1</v>
      </c>
      <c r="N214" s="235" t="s">
        <v>42</v>
      </c>
      <c r="O214" s="90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8" t="s">
        <v>162</v>
      </c>
      <c r="AT214" s="238" t="s">
        <v>158</v>
      </c>
      <c r="AU214" s="238" t="s">
        <v>33</v>
      </c>
      <c r="AY214" s="16" t="s">
        <v>156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6" t="s">
        <v>33</v>
      </c>
      <c r="BK214" s="239">
        <f>ROUND(I214*H214,2)</f>
        <v>0</v>
      </c>
      <c r="BL214" s="16" t="s">
        <v>162</v>
      </c>
      <c r="BM214" s="238" t="s">
        <v>1836</v>
      </c>
    </row>
    <row r="215" s="2" customFormat="1" ht="24.15" customHeight="1">
      <c r="A215" s="37"/>
      <c r="B215" s="38"/>
      <c r="C215" s="226" t="s">
        <v>580</v>
      </c>
      <c r="D215" s="226" t="s">
        <v>158</v>
      </c>
      <c r="E215" s="227" t="s">
        <v>1837</v>
      </c>
      <c r="F215" s="228" t="s">
        <v>1838</v>
      </c>
      <c r="G215" s="229" t="s">
        <v>1061</v>
      </c>
      <c r="H215" s="230">
        <v>1</v>
      </c>
      <c r="I215" s="231"/>
      <c r="J215" s="232">
        <f>ROUND(I215*H215,2)</f>
        <v>0</v>
      </c>
      <c r="K215" s="233"/>
      <c r="L215" s="43"/>
      <c r="M215" s="234" t="s">
        <v>1</v>
      </c>
      <c r="N215" s="235" t="s">
        <v>42</v>
      </c>
      <c r="O215" s="90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8" t="s">
        <v>162</v>
      </c>
      <c r="AT215" s="238" t="s">
        <v>158</v>
      </c>
      <c r="AU215" s="238" t="s">
        <v>33</v>
      </c>
      <c r="AY215" s="16" t="s">
        <v>156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6" t="s">
        <v>33</v>
      </c>
      <c r="BK215" s="239">
        <f>ROUND(I215*H215,2)</f>
        <v>0</v>
      </c>
      <c r="BL215" s="16" t="s">
        <v>162</v>
      </c>
      <c r="BM215" s="238" t="s">
        <v>1839</v>
      </c>
    </row>
    <row r="216" s="2" customFormat="1" ht="24.15" customHeight="1">
      <c r="A216" s="37"/>
      <c r="B216" s="38"/>
      <c r="C216" s="226" t="s">
        <v>585</v>
      </c>
      <c r="D216" s="226" t="s">
        <v>158</v>
      </c>
      <c r="E216" s="227" t="s">
        <v>1840</v>
      </c>
      <c r="F216" s="228" t="s">
        <v>1760</v>
      </c>
      <c r="G216" s="229" t="s">
        <v>1061</v>
      </c>
      <c r="H216" s="230">
        <v>1</v>
      </c>
      <c r="I216" s="231"/>
      <c r="J216" s="232">
        <f>ROUND(I216*H216,2)</f>
        <v>0</v>
      </c>
      <c r="K216" s="233"/>
      <c r="L216" s="43"/>
      <c r="M216" s="234" t="s">
        <v>1</v>
      </c>
      <c r="N216" s="235" t="s">
        <v>42</v>
      </c>
      <c r="O216" s="90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8" t="s">
        <v>162</v>
      </c>
      <c r="AT216" s="238" t="s">
        <v>158</v>
      </c>
      <c r="AU216" s="238" t="s">
        <v>33</v>
      </c>
      <c r="AY216" s="16" t="s">
        <v>156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6" t="s">
        <v>33</v>
      </c>
      <c r="BK216" s="239">
        <f>ROUND(I216*H216,2)</f>
        <v>0</v>
      </c>
      <c r="BL216" s="16" t="s">
        <v>162</v>
      </c>
      <c r="BM216" s="238" t="s">
        <v>1841</v>
      </c>
    </row>
    <row r="217" s="2" customFormat="1" ht="16.5" customHeight="1">
      <c r="A217" s="37"/>
      <c r="B217" s="38"/>
      <c r="C217" s="226" t="s">
        <v>592</v>
      </c>
      <c r="D217" s="226" t="s">
        <v>158</v>
      </c>
      <c r="E217" s="227" t="s">
        <v>1842</v>
      </c>
      <c r="F217" s="228" t="s">
        <v>1763</v>
      </c>
      <c r="G217" s="229" t="s">
        <v>288</v>
      </c>
      <c r="H217" s="230">
        <v>1</v>
      </c>
      <c r="I217" s="231"/>
      <c r="J217" s="232">
        <f>ROUND(I217*H217,2)</f>
        <v>0</v>
      </c>
      <c r="K217" s="233"/>
      <c r="L217" s="43"/>
      <c r="M217" s="234" t="s">
        <v>1</v>
      </c>
      <c r="N217" s="235" t="s">
        <v>42</v>
      </c>
      <c r="O217" s="90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8" t="s">
        <v>162</v>
      </c>
      <c r="AT217" s="238" t="s">
        <v>158</v>
      </c>
      <c r="AU217" s="238" t="s">
        <v>33</v>
      </c>
      <c r="AY217" s="16" t="s">
        <v>156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6" t="s">
        <v>33</v>
      </c>
      <c r="BK217" s="239">
        <f>ROUND(I217*H217,2)</f>
        <v>0</v>
      </c>
      <c r="BL217" s="16" t="s">
        <v>162</v>
      </c>
      <c r="BM217" s="238" t="s">
        <v>1843</v>
      </c>
    </row>
    <row r="218" s="2" customFormat="1" ht="16.5" customHeight="1">
      <c r="A218" s="37"/>
      <c r="B218" s="38"/>
      <c r="C218" s="226" t="s">
        <v>597</v>
      </c>
      <c r="D218" s="226" t="s">
        <v>158</v>
      </c>
      <c r="E218" s="227" t="s">
        <v>1844</v>
      </c>
      <c r="F218" s="228" t="s">
        <v>1766</v>
      </c>
      <c r="G218" s="229" t="s">
        <v>288</v>
      </c>
      <c r="H218" s="230">
        <v>1</v>
      </c>
      <c r="I218" s="231"/>
      <c r="J218" s="232">
        <f>ROUND(I218*H218,2)</f>
        <v>0</v>
      </c>
      <c r="K218" s="233"/>
      <c r="L218" s="43"/>
      <c r="M218" s="234" t="s">
        <v>1</v>
      </c>
      <c r="N218" s="235" t="s">
        <v>42</v>
      </c>
      <c r="O218" s="90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8" t="s">
        <v>162</v>
      </c>
      <c r="AT218" s="238" t="s">
        <v>158</v>
      </c>
      <c r="AU218" s="238" t="s">
        <v>33</v>
      </c>
      <c r="AY218" s="16" t="s">
        <v>156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6" t="s">
        <v>33</v>
      </c>
      <c r="BK218" s="239">
        <f>ROUND(I218*H218,2)</f>
        <v>0</v>
      </c>
      <c r="BL218" s="16" t="s">
        <v>162</v>
      </c>
      <c r="BM218" s="238" t="s">
        <v>1845</v>
      </c>
    </row>
    <row r="219" s="12" customFormat="1" ht="25.92" customHeight="1">
      <c r="A219" s="12"/>
      <c r="B219" s="210"/>
      <c r="C219" s="211"/>
      <c r="D219" s="212" t="s">
        <v>76</v>
      </c>
      <c r="E219" s="213" t="s">
        <v>1567</v>
      </c>
      <c r="F219" s="213" t="s">
        <v>1568</v>
      </c>
      <c r="G219" s="211"/>
      <c r="H219" s="211"/>
      <c r="I219" s="214"/>
      <c r="J219" s="215">
        <f>BK219</f>
        <v>0</v>
      </c>
      <c r="K219" s="211"/>
      <c r="L219" s="216"/>
      <c r="M219" s="217"/>
      <c r="N219" s="218"/>
      <c r="O219" s="218"/>
      <c r="P219" s="219">
        <f>P220</f>
        <v>0</v>
      </c>
      <c r="Q219" s="218"/>
      <c r="R219" s="219">
        <f>R220</f>
        <v>0</v>
      </c>
      <c r="S219" s="218"/>
      <c r="T219" s="220">
        <f>T220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21" t="s">
        <v>183</v>
      </c>
      <c r="AT219" s="222" t="s">
        <v>76</v>
      </c>
      <c r="AU219" s="222" t="s">
        <v>77</v>
      </c>
      <c r="AY219" s="221" t="s">
        <v>156</v>
      </c>
      <c r="BK219" s="223">
        <f>BK220</f>
        <v>0</v>
      </c>
    </row>
    <row r="220" s="12" customFormat="1" ht="22.8" customHeight="1">
      <c r="A220" s="12"/>
      <c r="B220" s="210"/>
      <c r="C220" s="211"/>
      <c r="D220" s="212" t="s">
        <v>76</v>
      </c>
      <c r="E220" s="224" t="s">
        <v>1584</v>
      </c>
      <c r="F220" s="224" t="s">
        <v>1585</v>
      </c>
      <c r="G220" s="211"/>
      <c r="H220" s="211"/>
      <c r="I220" s="214"/>
      <c r="J220" s="225">
        <f>BK220</f>
        <v>0</v>
      </c>
      <c r="K220" s="211"/>
      <c r="L220" s="216"/>
      <c r="M220" s="217"/>
      <c r="N220" s="218"/>
      <c r="O220" s="218"/>
      <c r="P220" s="219">
        <f>P221</f>
        <v>0</v>
      </c>
      <c r="Q220" s="218"/>
      <c r="R220" s="219">
        <f>R221</f>
        <v>0</v>
      </c>
      <c r="S220" s="218"/>
      <c r="T220" s="220">
        <f>T221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1" t="s">
        <v>183</v>
      </c>
      <c r="AT220" s="222" t="s">
        <v>76</v>
      </c>
      <c r="AU220" s="222" t="s">
        <v>33</v>
      </c>
      <c r="AY220" s="221" t="s">
        <v>156</v>
      </c>
      <c r="BK220" s="223">
        <f>BK221</f>
        <v>0</v>
      </c>
    </row>
    <row r="221" s="2" customFormat="1" ht="16.5" customHeight="1">
      <c r="A221" s="37"/>
      <c r="B221" s="38"/>
      <c r="C221" s="226" t="s">
        <v>601</v>
      </c>
      <c r="D221" s="226" t="s">
        <v>158</v>
      </c>
      <c r="E221" s="227" t="s">
        <v>1587</v>
      </c>
      <c r="F221" s="228" t="s">
        <v>1585</v>
      </c>
      <c r="G221" s="229" t="s">
        <v>1376</v>
      </c>
      <c r="H221" s="273"/>
      <c r="I221" s="231"/>
      <c r="J221" s="232">
        <f>ROUND(I221*H221,2)</f>
        <v>0</v>
      </c>
      <c r="K221" s="233"/>
      <c r="L221" s="43"/>
      <c r="M221" s="274" t="s">
        <v>1</v>
      </c>
      <c r="N221" s="275" t="s">
        <v>42</v>
      </c>
      <c r="O221" s="276"/>
      <c r="P221" s="277">
        <f>O221*H221</f>
        <v>0</v>
      </c>
      <c r="Q221" s="277">
        <v>0</v>
      </c>
      <c r="R221" s="277">
        <f>Q221*H221</f>
        <v>0</v>
      </c>
      <c r="S221" s="277">
        <v>0</v>
      </c>
      <c r="T221" s="278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8" t="s">
        <v>1574</v>
      </c>
      <c r="AT221" s="238" t="s">
        <v>158</v>
      </c>
      <c r="AU221" s="238" t="s">
        <v>85</v>
      </c>
      <c r="AY221" s="16" t="s">
        <v>156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6" t="s">
        <v>33</v>
      </c>
      <c r="BK221" s="239">
        <f>ROUND(I221*H221,2)</f>
        <v>0</v>
      </c>
      <c r="BL221" s="16" t="s">
        <v>1574</v>
      </c>
      <c r="BM221" s="238" t="s">
        <v>1846</v>
      </c>
    </row>
    <row r="222" s="2" customFormat="1" ht="6.96" customHeight="1">
      <c r="A222" s="37"/>
      <c r="B222" s="65"/>
      <c r="C222" s="66"/>
      <c r="D222" s="66"/>
      <c r="E222" s="66"/>
      <c r="F222" s="66"/>
      <c r="G222" s="66"/>
      <c r="H222" s="66"/>
      <c r="I222" s="66"/>
      <c r="J222" s="66"/>
      <c r="K222" s="66"/>
      <c r="L222" s="43"/>
      <c r="M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</row>
  </sheetData>
  <sheetProtection sheet="1" autoFilter="0" formatColumns="0" formatRows="0" objects="1" scenarios="1" spinCount="100000" saltValue="ryCa7tPZj7/snyMPL3LAWSK1s77DZOF6Azcou9za1hHA2mWDBJoDmTVMeQcfJMudrviAKZNUCAN0a+9GHPI3ng==" hashValue="rVwP0hNzNN01H7riB6sL7FOA0bPSJYuNn6CO/UzWFTRtUOTtBaN90Fom/EMKTGWwq2AeDUsTbAtYLorV5tvUnw==" algorithmName="SHA-512" password="F695"/>
  <autoFilter ref="C128:K22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104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26.25" customHeight="1">
      <c r="B7" s="19"/>
      <c r="E7" s="150" t="str">
        <f>'Rekapitulace stavby'!K6</f>
        <v>Venkovní odborná učebna a plocha oddychu a relaxace p.č.st.227/8, p.č.3145 v k.ú. Horažďovice</v>
      </c>
      <c r="F7" s="149"/>
      <c r="G7" s="149"/>
      <c r="H7" s="149"/>
      <c r="L7" s="19"/>
    </row>
    <row r="8" s="1" customFormat="1" ht="12" customHeight="1">
      <c r="B8" s="19"/>
      <c r="D8" s="149" t="s">
        <v>105</v>
      </c>
      <c r="L8" s="19"/>
    </row>
    <row r="9" s="2" customFormat="1" ht="16.5" customHeight="1">
      <c r="A9" s="37"/>
      <c r="B9" s="43"/>
      <c r="C9" s="37"/>
      <c r="D9" s="37"/>
      <c r="E9" s="150" t="s">
        <v>106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1589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1847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16. 1. 2025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32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34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35</v>
      </c>
      <c r="F26" s="37"/>
      <c r="G26" s="37"/>
      <c r="H26" s="37"/>
      <c r="I26" s="149" t="s">
        <v>27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36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37</v>
      </c>
      <c r="E32" s="37"/>
      <c r="F32" s="37"/>
      <c r="G32" s="37"/>
      <c r="H32" s="37"/>
      <c r="I32" s="37"/>
      <c r="J32" s="159">
        <f>ROUND(J145, 0)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39</v>
      </c>
      <c r="G34" s="37"/>
      <c r="H34" s="37"/>
      <c r="I34" s="160" t="s">
        <v>38</v>
      </c>
      <c r="J34" s="160" t="s">
        <v>40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41</v>
      </c>
      <c r="E35" s="149" t="s">
        <v>42</v>
      </c>
      <c r="F35" s="162">
        <f>ROUND((SUM(BE145:BE308)),  0)</f>
        <v>0</v>
      </c>
      <c r="G35" s="37"/>
      <c r="H35" s="37"/>
      <c r="I35" s="163">
        <v>0.20999999999999999</v>
      </c>
      <c r="J35" s="162">
        <f>ROUND(((SUM(BE145:BE308))*I35),  0)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43</v>
      </c>
      <c r="F36" s="162">
        <f>ROUND((SUM(BF145:BF308)),  0)</f>
        <v>0</v>
      </c>
      <c r="G36" s="37"/>
      <c r="H36" s="37"/>
      <c r="I36" s="163">
        <v>0.12</v>
      </c>
      <c r="J36" s="162">
        <f>ROUND(((SUM(BF145:BF308))*I36),  0)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44</v>
      </c>
      <c r="F37" s="162">
        <f>ROUND((SUM(BG145:BG308)),  0)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45</v>
      </c>
      <c r="F38" s="162">
        <f>ROUND((SUM(BH145:BH308)),  0)</f>
        <v>0</v>
      </c>
      <c r="G38" s="37"/>
      <c r="H38" s="37"/>
      <c r="I38" s="163">
        <v>0.12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46</v>
      </c>
      <c r="F39" s="162">
        <f>ROUND((SUM(BI145:BI308)),  0)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47</v>
      </c>
      <c r="E41" s="166"/>
      <c r="F41" s="166"/>
      <c r="G41" s="167" t="s">
        <v>48</v>
      </c>
      <c r="H41" s="168" t="s">
        <v>49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50</v>
      </c>
      <c r="E50" s="172"/>
      <c r="F50" s="172"/>
      <c r="G50" s="171" t="s">
        <v>51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4"/>
      <c r="J61" s="176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54</v>
      </c>
      <c r="E65" s="177"/>
      <c r="F65" s="177"/>
      <c r="G65" s="171" t="s">
        <v>55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4"/>
      <c r="J76" s="176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82" t="str">
        <f>E7</f>
        <v>Venkovní odborná učebna a plocha oddychu a relaxace p.č.st.227/8, p.č.3145 v k.ú. Horažďovice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105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106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1589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012 - Elektro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Horažďovice</v>
      </c>
      <c r="G91" s="39"/>
      <c r="H91" s="39"/>
      <c r="I91" s="31" t="s">
        <v>22</v>
      </c>
      <c r="J91" s="78" t="str">
        <f>IF(J14="","",J14)</f>
        <v>16. 1. 2025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Střední škola Horažďovice</v>
      </c>
      <c r="G93" s="39"/>
      <c r="H93" s="39"/>
      <c r="I93" s="31" t="s">
        <v>30</v>
      </c>
      <c r="J93" s="35" t="str">
        <f>E23</f>
        <v>Ing. Martin Liška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5.6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34</v>
      </c>
      <c r="J94" s="35" t="str">
        <f>E26</f>
        <v>KASTA - kalkulace staveb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108</v>
      </c>
      <c r="D96" s="184"/>
      <c r="E96" s="184"/>
      <c r="F96" s="184"/>
      <c r="G96" s="184"/>
      <c r="H96" s="184"/>
      <c r="I96" s="184"/>
      <c r="J96" s="185" t="s">
        <v>109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110</v>
      </c>
      <c r="D98" s="39"/>
      <c r="E98" s="39"/>
      <c r="F98" s="39"/>
      <c r="G98" s="39"/>
      <c r="H98" s="39"/>
      <c r="I98" s="39"/>
      <c r="J98" s="109">
        <f>J145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111</v>
      </c>
    </row>
    <row r="99" s="9" customFormat="1" ht="24.96" customHeight="1">
      <c r="A99" s="9"/>
      <c r="B99" s="187"/>
      <c r="C99" s="188"/>
      <c r="D99" s="189" t="s">
        <v>1848</v>
      </c>
      <c r="E99" s="190"/>
      <c r="F99" s="190"/>
      <c r="G99" s="190"/>
      <c r="H99" s="190"/>
      <c r="I99" s="190"/>
      <c r="J99" s="191">
        <f>J146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1849</v>
      </c>
      <c r="E100" s="195"/>
      <c r="F100" s="195"/>
      <c r="G100" s="195"/>
      <c r="H100" s="195"/>
      <c r="I100" s="195"/>
      <c r="J100" s="196">
        <f>J147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93"/>
      <c r="C101" s="132"/>
      <c r="D101" s="194" t="s">
        <v>1850</v>
      </c>
      <c r="E101" s="195"/>
      <c r="F101" s="195"/>
      <c r="G101" s="195"/>
      <c r="H101" s="195"/>
      <c r="I101" s="195"/>
      <c r="J101" s="196">
        <f>J148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93"/>
      <c r="C102" s="132"/>
      <c r="D102" s="194" t="s">
        <v>1851</v>
      </c>
      <c r="E102" s="195"/>
      <c r="F102" s="195"/>
      <c r="G102" s="195"/>
      <c r="H102" s="195"/>
      <c r="I102" s="195"/>
      <c r="J102" s="196">
        <f>J160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93"/>
      <c r="C103" s="132"/>
      <c r="D103" s="194" t="s">
        <v>1852</v>
      </c>
      <c r="E103" s="195"/>
      <c r="F103" s="195"/>
      <c r="G103" s="195"/>
      <c r="H103" s="195"/>
      <c r="I103" s="195"/>
      <c r="J103" s="196">
        <f>J175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93"/>
      <c r="C104" s="132"/>
      <c r="D104" s="194" t="s">
        <v>1853</v>
      </c>
      <c r="E104" s="195"/>
      <c r="F104" s="195"/>
      <c r="G104" s="195"/>
      <c r="H104" s="195"/>
      <c r="I104" s="195"/>
      <c r="J104" s="196">
        <f>J182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93"/>
      <c r="C105" s="132"/>
      <c r="D105" s="194" t="s">
        <v>1854</v>
      </c>
      <c r="E105" s="195"/>
      <c r="F105" s="195"/>
      <c r="G105" s="195"/>
      <c r="H105" s="195"/>
      <c r="I105" s="195"/>
      <c r="J105" s="196">
        <f>J184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93"/>
      <c r="C106" s="132"/>
      <c r="D106" s="194" t="s">
        <v>1855</v>
      </c>
      <c r="E106" s="195"/>
      <c r="F106" s="195"/>
      <c r="G106" s="195"/>
      <c r="H106" s="195"/>
      <c r="I106" s="195"/>
      <c r="J106" s="196">
        <f>J188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93"/>
      <c r="C107" s="132"/>
      <c r="D107" s="194" t="s">
        <v>1856</v>
      </c>
      <c r="E107" s="195"/>
      <c r="F107" s="195"/>
      <c r="G107" s="195"/>
      <c r="H107" s="195"/>
      <c r="I107" s="195"/>
      <c r="J107" s="196">
        <f>J195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4.88" customHeight="1">
      <c r="A108" s="10"/>
      <c r="B108" s="193"/>
      <c r="C108" s="132"/>
      <c r="D108" s="194" t="s">
        <v>1857</v>
      </c>
      <c r="E108" s="195"/>
      <c r="F108" s="195"/>
      <c r="G108" s="195"/>
      <c r="H108" s="195"/>
      <c r="I108" s="195"/>
      <c r="J108" s="196">
        <f>J200</f>
        <v>0</v>
      </c>
      <c r="K108" s="132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4.88" customHeight="1">
      <c r="A109" s="10"/>
      <c r="B109" s="193"/>
      <c r="C109" s="132"/>
      <c r="D109" s="194" t="s">
        <v>1858</v>
      </c>
      <c r="E109" s="195"/>
      <c r="F109" s="195"/>
      <c r="G109" s="195"/>
      <c r="H109" s="195"/>
      <c r="I109" s="195"/>
      <c r="J109" s="196">
        <f>J202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3"/>
      <c r="C110" s="132"/>
      <c r="D110" s="194" t="s">
        <v>1859</v>
      </c>
      <c r="E110" s="195"/>
      <c r="F110" s="195"/>
      <c r="G110" s="195"/>
      <c r="H110" s="195"/>
      <c r="I110" s="195"/>
      <c r="J110" s="196">
        <f>J205</f>
        <v>0</v>
      </c>
      <c r="K110" s="132"/>
      <c r="L110" s="19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4.88" customHeight="1">
      <c r="A111" s="10"/>
      <c r="B111" s="193"/>
      <c r="C111" s="132"/>
      <c r="D111" s="194" t="s">
        <v>1860</v>
      </c>
      <c r="E111" s="195"/>
      <c r="F111" s="195"/>
      <c r="G111" s="195"/>
      <c r="H111" s="195"/>
      <c r="I111" s="195"/>
      <c r="J111" s="196">
        <f>J206</f>
        <v>0</v>
      </c>
      <c r="K111" s="132"/>
      <c r="L111" s="19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4.88" customHeight="1">
      <c r="A112" s="10"/>
      <c r="B112" s="193"/>
      <c r="C112" s="132"/>
      <c r="D112" s="194" t="s">
        <v>1861</v>
      </c>
      <c r="E112" s="195"/>
      <c r="F112" s="195"/>
      <c r="G112" s="195"/>
      <c r="H112" s="195"/>
      <c r="I112" s="195"/>
      <c r="J112" s="196">
        <f>J214</f>
        <v>0</v>
      </c>
      <c r="K112" s="132"/>
      <c r="L112" s="19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4.88" customHeight="1">
      <c r="A113" s="10"/>
      <c r="B113" s="193"/>
      <c r="C113" s="132"/>
      <c r="D113" s="194" t="s">
        <v>1862</v>
      </c>
      <c r="E113" s="195"/>
      <c r="F113" s="195"/>
      <c r="G113" s="195"/>
      <c r="H113" s="195"/>
      <c r="I113" s="195"/>
      <c r="J113" s="196">
        <f>J225</f>
        <v>0</v>
      </c>
      <c r="K113" s="132"/>
      <c r="L113" s="19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4.88" customHeight="1">
      <c r="A114" s="10"/>
      <c r="B114" s="193"/>
      <c r="C114" s="132"/>
      <c r="D114" s="194" t="s">
        <v>1863</v>
      </c>
      <c r="E114" s="195"/>
      <c r="F114" s="195"/>
      <c r="G114" s="195"/>
      <c r="H114" s="195"/>
      <c r="I114" s="195"/>
      <c r="J114" s="196">
        <f>J227</f>
        <v>0</v>
      </c>
      <c r="K114" s="132"/>
      <c r="L114" s="19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4.88" customHeight="1">
      <c r="A115" s="10"/>
      <c r="B115" s="193"/>
      <c r="C115" s="132"/>
      <c r="D115" s="194" t="s">
        <v>1864</v>
      </c>
      <c r="E115" s="195"/>
      <c r="F115" s="195"/>
      <c r="G115" s="195"/>
      <c r="H115" s="195"/>
      <c r="I115" s="195"/>
      <c r="J115" s="196">
        <f>J241</f>
        <v>0</v>
      </c>
      <c r="K115" s="132"/>
      <c r="L115" s="19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4.88" customHeight="1">
      <c r="A116" s="10"/>
      <c r="B116" s="193"/>
      <c r="C116" s="132"/>
      <c r="D116" s="194" t="s">
        <v>1865</v>
      </c>
      <c r="E116" s="195"/>
      <c r="F116" s="195"/>
      <c r="G116" s="195"/>
      <c r="H116" s="195"/>
      <c r="I116" s="195"/>
      <c r="J116" s="196">
        <f>J244</f>
        <v>0</v>
      </c>
      <c r="K116" s="132"/>
      <c r="L116" s="19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4.88" customHeight="1">
      <c r="A117" s="10"/>
      <c r="B117" s="193"/>
      <c r="C117" s="132"/>
      <c r="D117" s="194" t="s">
        <v>1866</v>
      </c>
      <c r="E117" s="195"/>
      <c r="F117" s="195"/>
      <c r="G117" s="195"/>
      <c r="H117" s="195"/>
      <c r="I117" s="195"/>
      <c r="J117" s="196">
        <f>J246</f>
        <v>0</v>
      </c>
      <c r="K117" s="132"/>
      <c r="L117" s="19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4.88" customHeight="1">
      <c r="A118" s="10"/>
      <c r="B118" s="193"/>
      <c r="C118" s="132"/>
      <c r="D118" s="194" t="s">
        <v>1867</v>
      </c>
      <c r="E118" s="195"/>
      <c r="F118" s="195"/>
      <c r="G118" s="195"/>
      <c r="H118" s="195"/>
      <c r="I118" s="195"/>
      <c r="J118" s="196">
        <f>J250</f>
        <v>0</v>
      </c>
      <c r="K118" s="132"/>
      <c r="L118" s="19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4.88" customHeight="1">
      <c r="A119" s="10"/>
      <c r="B119" s="193"/>
      <c r="C119" s="132"/>
      <c r="D119" s="194" t="s">
        <v>1868</v>
      </c>
      <c r="E119" s="195"/>
      <c r="F119" s="195"/>
      <c r="G119" s="195"/>
      <c r="H119" s="195"/>
      <c r="I119" s="195"/>
      <c r="J119" s="196">
        <f>J265</f>
        <v>0</v>
      </c>
      <c r="K119" s="132"/>
      <c r="L119" s="19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3"/>
      <c r="C120" s="132"/>
      <c r="D120" s="194" t="s">
        <v>1869</v>
      </c>
      <c r="E120" s="195"/>
      <c r="F120" s="195"/>
      <c r="G120" s="195"/>
      <c r="H120" s="195"/>
      <c r="I120" s="195"/>
      <c r="J120" s="196">
        <f>J267</f>
        <v>0</v>
      </c>
      <c r="K120" s="132"/>
      <c r="L120" s="19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4.88" customHeight="1">
      <c r="A121" s="10"/>
      <c r="B121" s="193"/>
      <c r="C121" s="132"/>
      <c r="D121" s="194" t="s">
        <v>1870</v>
      </c>
      <c r="E121" s="195"/>
      <c r="F121" s="195"/>
      <c r="G121" s="195"/>
      <c r="H121" s="195"/>
      <c r="I121" s="195"/>
      <c r="J121" s="196">
        <f>J268</f>
        <v>0</v>
      </c>
      <c r="K121" s="132"/>
      <c r="L121" s="19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4.88" customHeight="1">
      <c r="A122" s="10"/>
      <c r="B122" s="193"/>
      <c r="C122" s="132"/>
      <c r="D122" s="194" t="s">
        <v>1871</v>
      </c>
      <c r="E122" s="195"/>
      <c r="F122" s="195"/>
      <c r="G122" s="195"/>
      <c r="H122" s="195"/>
      <c r="I122" s="195"/>
      <c r="J122" s="196">
        <f>J304</f>
        <v>0</v>
      </c>
      <c r="K122" s="132"/>
      <c r="L122" s="197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9" customFormat="1" ht="24.96" customHeight="1">
      <c r="A123" s="9"/>
      <c r="B123" s="187"/>
      <c r="C123" s="188"/>
      <c r="D123" s="189" t="s">
        <v>138</v>
      </c>
      <c r="E123" s="190"/>
      <c r="F123" s="190"/>
      <c r="G123" s="190"/>
      <c r="H123" s="190"/>
      <c r="I123" s="190"/>
      <c r="J123" s="191">
        <f>J306</f>
        <v>0</v>
      </c>
      <c r="K123" s="188"/>
      <c r="L123" s="192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2" customFormat="1" ht="21.84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65"/>
      <c r="C125" s="66"/>
      <c r="D125" s="66"/>
      <c r="E125" s="66"/>
      <c r="F125" s="66"/>
      <c r="G125" s="66"/>
      <c r="H125" s="66"/>
      <c r="I125" s="66"/>
      <c r="J125" s="66"/>
      <c r="K125" s="66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9" s="2" customFormat="1" ht="6.96" customHeight="1">
      <c r="A129" s="37"/>
      <c r="B129" s="67"/>
      <c r="C129" s="68"/>
      <c r="D129" s="68"/>
      <c r="E129" s="68"/>
      <c r="F129" s="68"/>
      <c r="G129" s="68"/>
      <c r="H129" s="68"/>
      <c r="I129" s="68"/>
      <c r="J129" s="68"/>
      <c r="K129" s="68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24.96" customHeight="1">
      <c r="A130" s="37"/>
      <c r="B130" s="38"/>
      <c r="C130" s="22" t="s">
        <v>141</v>
      </c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2" customHeight="1">
      <c r="A132" s="37"/>
      <c r="B132" s="38"/>
      <c r="C132" s="31" t="s">
        <v>16</v>
      </c>
      <c r="D132" s="39"/>
      <c r="E132" s="39"/>
      <c r="F132" s="39"/>
      <c r="G132" s="39"/>
      <c r="H132" s="39"/>
      <c r="I132" s="39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26.25" customHeight="1">
      <c r="A133" s="37"/>
      <c r="B133" s="38"/>
      <c r="C133" s="39"/>
      <c r="D133" s="39"/>
      <c r="E133" s="182" t="str">
        <f>E7</f>
        <v>Venkovní odborná učebna a plocha oddychu a relaxace p.č.st.227/8, p.č.3145 v k.ú. Horažďovice</v>
      </c>
      <c r="F133" s="31"/>
      <c r="G133" s="31"/>
      <c r="H133" s="31"/>
      <c r="I133" s="39"/>
      <c r="J133" s="39"/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1" customFormat="1" ht="12" customHeight="1">
      <c r="B134" s="20"/>
      <c r="C134" s="31" t="s">
        <v>105</v>
      </c>
      <c r="D134" s="21"/>
      <c r="E134" s="21"/>
      <c r="F134" s="21"/>
      <c r="G134" s="21"/>
      <c r="H134" s="21"/>
      <c r="I134" s="21"/>
      <c r="J134" s="21"/>
      <c r="K134" s="21"/>
      <c r="L134" s="19"/>
    </row>
    <row r="135" s="2" customFormat="1" ht="16.5" customHeight="1">
      <c r="A135" s="37"/>
      <c r="B135" s="38"/>
      <c r="C135" s="39"/>
      <c r="D135" s="39"/>
      <c r="E135" s="182" t="s">
        <v>106</v>
      </c>
      <c r="F135" s="39"/>
      <c r="G135" s="39"/>
      <c r="H135" s="39"/>
      <c r="I135" s="39"/>
      <c r="J135" s="39"/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12" customHeight="1">
      <c r="A136" s="37"/>
      <c r="B136" s="38"/>
      <c r="C136" s="31" t="s">
        <v>1589</v>
      </c>
      <c r="D136" s="39"/>
      <c r="E136" s="39"/>
      <c r="F136" s="39"/>
      <c r="G136" s="39"/>
      <c r="H136" s="39"/>
      <c r="I136" s="39"/>
      <c r="J136" s="39"/>
      <c r="K136" s="39"/>
      <c r="L136" s="62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16.5" customHeight="1">
      <c r="A137" s="37"/>
      <c r="B137" s="38"/>
      <c r="C137" s="39"/>
      <c r="D137" s="39"/>
      <c r="E137" s="75" t="str">
        <f>E11</f>
        <v>012 - Elektro</v>
      </c>
      <c r="F137" s="39"/>
      <c r="G137" s="39"/>
      <c r="H137" s="39"/>
      <c r="I137" s="39"/>
      <c r="J137" s="39"/>
      <c r="K137" s="39"/>
      <c r="L137" s="62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6.96" customHeight="1">
      <c r="A138" s="37"/>
      <c r="B138" s="38"/>
      <c r="C138" s="39"/>
      <c r="D138" s="39"/>
      <c r="E138" s="39"/>
      <c r="F138" s="39"/>
      <c r="G138" s="39"/>
      <c r="H138" s="39"/>
      <c r="I138" s="39"/>
      <c r="J138" s="39"/>
      <c r="K138" s="39"/>
      <c r="L138" s="62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2" customFormat="1" ht="12" customHeight="1">
      <c r="A139" s="37"/>
      <c r="B139" s="38"/>
      <c r="C139" s="31" t="s">
        <v>20</v>
      </c>
      <c r="D139" s="39"/>
      <c r="E139" s="39"/>
      <c r="F139" s="26" t="str">
        <f>F14</f>
        <v>Horažďovice</v>
      </c>
      <c r="G139" s="39"/>
      <c r="H139" s="39"/>
      <c r="I139" s="31" t="s">
        <v>22</v>
      </c>
      <c r="J139" s="78" t="str">
        <f>IF(J14="","",J14)</f>
        <v>16. 1. 2025</v>
      </c>
      <c r="K139" s="39"/>
      <c r="L139" s="62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2" customFormat="1" ht="6.96" customHeight="1">
      <c r="A140" s="37"/>
      <c r="B140" s="38"/>
      <c r="C140" s="39"/>
      <c r="D140" s="39"/>
      <c r="E140" s="39"/>
      <c r="F140" s="39"/>
      <c r="G140" s="39"/>
      <c r="H140" s="39"/>
      <c r="I140" s="39"/>
      <c r="J140" s="39"/>
      <c r="K140" s="39"/>
      <c r="L140" s="62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  <row r="141" s="2" customFormat="1" ht="15.15" customHeight="1">
      <c r="A141" s="37"/>
      <c r="B141" s="38"/>
      <c r="C141" s="31" t="s">
        <v>24</v>
      </c>
      <c r="D141" s="39"/>
      <c r="E141" s="39"/>
      <c r="F141" s="26" t="str">
        <f>E17</f>
        <v>Střední škola Horažďovice</v>
      </c>
      <c r="G141" s="39"/>
      <c r="H141" s="39"/>
      <c r="I141" s="31" t="s">
        <v>30</v>
      </c>
      <c r="J141" s="35" t="str">
        <f>E23</f>
        <v>Ing. Martin Liška</v>
      </c>
      <c r="K141" s="39"/>
      <c r="L141" s="62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  <row r="142" s="2" customFormat="1" ht="25.65" customHeight="1">
      <c r="A142" s="37"/>
      <c r="B142" s="38"/>
      <c r="C142" s="31" t="s">
        <v>28</v>
      </c>
      <c r="D142" s="39"/>
      <c r="E142" s="39"/>
      <c r="F142" s="26" t="str">
        <f>IF(E20="","",E20)</f>
        <v>Vyplň údaj</v>
      </c>
      <c r="G142" s="39"/>
      <c r="H142" s="39"/>
      <c r="I142" s="31" t="s">
        <v>34</v>
      </c>
      <c r="J142" s="35" t="str">
        <f>E26</f>
        <v>KASTA - kalkulace staveb</v>
      </c>
      <c r="K142" s="39"/>
      <c r="L142" s="62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  <row r="143" s="2" customFormat="1" ht="10.32" customHeight="1">
      <c r="A143" s="37"/>
      <c r="B143" s="38"/>
      <c r="C143" s="39"/>
      <c r="D143" s="39"/>
      <c r="E143" s="39"/>
      <c r="F143" s="39"/>
      <c r="G143" s="39"/>
      <c r="H143" s="39"/>
      <c r="I143" s="39"/>
      <c r="J143" s="39"/>
      <c r="K143" s="39"/>
      <c r="L143" s="62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  <row r="144" s="11" customFormat="1" ht="29.28" customHeight="1">
      <c r="A144" s="198"/>
      <c r="B144" s="199"/>
      <c r="C144" s="200" t="s">
        <v>142</v>
      </c>
      <c r="D144" s="201" t="s">
        <v>62</v>
      </c>
      <c r="E144" s="201" t="s">
        <v>58</v>
      </c>
      <c r="F144" s="201" t="s">
        <v>59</v>
      </c>
      <c r="G144" s="201" t="s">
        <v>143</v>
      </c>
      <c r="H144" s="201" t="s">
        <v>144</v>
      </c>
      <c r="I144" s="201" t="s">
        <v>145</v>
      </c>
      <c r="J144" s="202" t="s">
        <v>109</v>
      </c>
      <c r="K144" s="203" t="s">
        <v>146</v>
      </c>
      <c r="L144" s="204"/>
      <c r="M144" s="99" t="s">
        <v>1</v>
      </c>
      <c r="N144" s="100" t="s">
        <v>41</v>
      </c>
      <c r="O144" s="100" t="s">
        <v>147</v>
      </c>
      <c r="P144" s="100" t="s">
        <v>148</v>
      </c>
      <c r="Q144" s="100" t="s">
        <v>149</v>
      </c>
      <c r="R144" s="100" t="s">
        <v>150</v>
      </c>
      <c r="S144" s="100" t="s">
        <v>151</v>
      </c>
      <c r="T144" s="101" t="s">
        <v>152</v>
      </c>
      <c r="U144" s="198"/>
      <c r="V144" s="198"/>
      <c r="W144" s="198"/>
      <c r="X144" s="198"/>
      <c r="Y144" s="198"/>
      <c r="Z144" s="198"/>
      <c r="AA144" s="198"/>
      <c r="AB144" s="198"/>
      <c r="AC144" s="198"/>
      <c r="AD144" s="198"/>
      <c r="AE144" s="198"/>
    </row>
    <row r="145" s="2" customFormat="1" ht="22.8" customHeight="1">
      <c r="A145" s="37"/>
      <c r="B145" s="38"/>
      <c r="C145" s="106" t="s">
        <v>153</v>
      </c>
      <c r="D145" s="39"/>
      <c r="E145" s="39"/>
      <c r="F145" s="39"/>
      <c r="G145" s="39"/>
      <c r="H145" s="39"/>
      <c r="I145" s="39"/>
      <c r="J145" s="205">
        <f>BK145</f>
        <v>0</v>
      </c>
      <c r="K145" s="39"/>
      <c r="L145" s="43"/>
      <c r="M145" s="102"/>
      <c r="N145" s="206"/>
      <c r="O145" s="103"/>
      <c r="P145" s="207">
        <f>P146+P306</f>
        <v>0</v>
      </c>
      <c r="Q145" s="103"/>
      <c r="R145" s="207">
        <f>R146+R306</f>
        <v>0</v>
      </c>
      <c r="S145" s="103"/>
      <c r="T145" s="208">
        <f>T146+T306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76</v>
      </c>
      <c r="AU145" s="16" t="s">
        <v>111</v>
      </c>
      <c r="BK145" s="209">
        <f>BK146+BK306</f>
        <v>0</v>
      </c>
    </row>
    <row r="146" s="12" customFormat="1" ht="25.92" customHeight="1">
      <c r="A146" s="12"/>
      <c r="B146" s="210"/>
      <c r="C146" s="211"/>
      <c r="D146" s="212" t="s">
        <v>76</v>
      </c>
      <c r="E146" s="213" t="s">
        <v>263</v>
      </c>
      <c r="F146" s="213" t="s">
        <v>1872</v>
      </c>
      <c r="G146" s="211"/>
      <c r="H146" s="211"/>
      <c r="I146" s="214"/>
      <c r="J146" s="215">
        <f>BK146</f>
        <v>0</v>
      </c>
      <c r="K146" s="211"/>
      <c r="L146" s="216"/>
      <c r="M146" s="217"/>
      <c r="N146" s="218"/>
      <c r="O146" s="218"/>
      <c r="P146" s="219">
        <f>P147+P205+P267</f>
        <v>0</v>
      </c>
      <c r="Q146" s="218"/>
      <c r="R146" s="219">
        <f>R147+R205+R267</f>
        <v>0</v>
      </c>
      <c r="S146" s="218"/>
      <c r="T146" s="220">
        <f>T147+T205+T267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1" t="s">
        <v>173</v>
      </c>
      <c r="AT146" s="222" t="s">
        <v>76</v>
      </c>
      <c r="AU146" s="222" t="s">
        <v>77</v>
      </c>
      <c r="AY146" s="221" t="s">
        <v>156</v>
      </c>
      <c r="BK146" s="223">
        <f>BK147+BK205+BK267</f>
        <v>0</v>
      </c>
    </row>
    <row r="147" s="12" customFormat="1" ht="22.8" customHeight="1">
      <c r="A147" s="12"/>
      <c r="B147" s="210"/>
      <c r="C147" s="211"/>
      <c r="D147" s="212" t="s">
        <v>76</v>
      </c>
      <c r="E147" s="224" t="s">
        <v>1873</v>
      </c>
      <c r="F147" s="224" t="s">
        <v>1874</v>
      </c>
      <c r="G147" s="211"/>
      <c r="H147" s="211"/>
      <c r="I147" s="214"/>
      <c r="J147" s="225">
        <f>BK147</f>
        <v>0</v>
      </c>
      <c r="K147" s="211"/>
      <c r="L147" s="216"/>
      <c r="M147" s="217"/>
      <c r="N147" s="218"/>
      <c r="O147" s="218"/>
      <c r="P147" s="219">
        <f>P148+P160+P175+P182+P184+P188+P195+P200+P202</f>
        <v>0</v>
      </c>
      <c r="Q147" s="218"/>
      <c r="R147" s="219">
        <f>R148+R160+R175+R182+R184+R188+R195+R200+R202</f>
        <v>0</v>
      </c>
      <c r="S147" s="218"/>
      <c r="T147" s="220">
        <f>T148+T160+T175+T182+T184+T188+T195+T200+T202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1" t="s">
        <v>173</v>
      </c>
      <c r="AT147" s="222" t="s">
        <v>76</v>
      </c>
      <c r="AU147" s="222" t="s">
        <v>33</v>
      </c>
      <c r="AY147" s="221" t="s">
        <v>156</v>
      </c>
      <c r="BK147" s="223">
        <f>BK148+BK160+BK175+BK182+BK184+BK188+BK195+BK200+BK202</f>
        <v>0</v>
      </c>
    </row>
    <row r="148" s="12" customFormat="1" ht="20.88" customHeight="1">
      <c r="A148" s="12"/>
      <c r="B148" s="210"/>
      <c r="C148" s="211"/>
      <c r="D148" s="212" t="s">
        <v>76</v>
      </c>
      <c r="E148" s="224" t="s">
        <v>1875</v>
      </c>
      <c r="F148" s="224" t="s">
        <v>1876</v>
      </c>
      <c r="G148" s="211"/>
      <c r="H148" s="211"/>
      <c r="I148" s="214"/>
      <c r="J148" s="225">
        <f>BK148</f>
        <v>0</v>
      </c>
      <c r="K148" s="211"/>
      <c r="L148" s="216"/>
      <c r="M148" s="217"/>
      <c r="N148" s="218"/>
      <c r="O148" s="218"/>
      <c r="P148" s="219">
        <f>SUM(P149:P159)</f>
        <v>0</v>
      </c>
      <c r="Q148" s="218"/>
      <c r="R148" s="219">
        <f>SUM(R149:R159)</f>
        <v>0</v>
      </c>
      <c r="S148" s="218"/>
      <c r="T148" s="220">
        <f>SUM(T149:T159)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1" t="s">
        <v>173</v>
      </c>
      <c r="AT148" s="222" t="s">
        <v>76</v>
      </c>
      <c r="AU148" s="222" t="s">
        <v>85</v>
      </c>
      <c r="AY148" s="221" t="s">
        <v>156</v>
      </c>
      <c r="BK148" s="223">
        <f>SUM(BK149:BK159)</f>
        <v>0</v>
      </c>
    </row>
    <row r="149" s="2" customFormat="1" ht="24.15" customHeight="1">
      <c r="A149" s="37"/>
      <c r="B149" s="38"/>
      <c r="C149" s="226" t="s">
        <v>33</v>
      </c>
      <c r="D149" s="226" t="s">
        <v>158</v>
      </c>
      <c r="E149" s="227" t="s">
        <v>1877</v>
      </c>
      <c r="F149" s="228" t="s">
        <v>1878</v>
      </c>
      <c r="G149" s="229" t="s">
        <v>288</v>
      </c>
      <c r="H149" s="230">
        <v>31</v>
      </c>
      <c r="I149" s="231"/>
      <c r="J149" s="232">
        <f>ROUND(I149*H149,2)</f>
        <v>0</v>
      </c>
      <c r="K149" s="233"/>
      <c r="L149" s="43"/>
      <c r="M149" s="234" t="s">
        <v>1</v>
      </c>
      <c r="N149" s="235" t="s">
        <v>42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499</v>
      </c>
      <c r="AT149" s="238" t="s">
        <v>158</v>
      </c>
      <c r="AU149" s="238" t="s">
        <v>173</v>
      </c>
      <c r="AY149" s="16" t="s">
        <v>156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33</v>
      </c>
      <c r="BK149" s="239">
        <f>ROUND(I149*H149,2)</f>
        <v>0</v>
      </c>
      <c r="BL149" s="16" t="s">
        <v>499</v>
      </c>
      <c r="BM149" s="238" t="s">
        <v>1879</v>
      </c>
    </row>
    <row r="150" s="2" customFormat="1" ht="24.15" customHeight="1">
      <c r="A150" s="37"/>
      <c r="B150" s="38"/>
      <c r="C150" s="226" t="s">
        <v>85</v>
      </c>
      <c r="D150" s="226" t="s">
        <v>158</v>
      </c>
      <c r="E150" s="227" t="s">
        <v>1880</v>
      </c>
      <c r="F150" s="228" t="s">
        <v>1881</v>
      </c>
      <c r="G150" s="229" t="s">
        <v>288</v>
      </c>
      <c r="H150" s="230">
        <v>6</v>
      </c>
      <c r="I150" s="231"/>
      <c r="J150" s="232">
        <f>ROUND(I150*H150,2)</f>
        <v>0</v>
      </c>
      <c r="K150" s="233"/>
      <c r="L150" s="43"/>
      <c r="M150" s="234" t="s">
        <v>1</v>
      </c>
      <c r="N150" s="235" t="s">
        <v>42</v>
      </c>
      <c r="O150" s="90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499</v>
      </c>
      <c r="AT150" s="238" t="s">
        <v>158</v>
      </c>
      <c r="AU150" s="238" t="s">
        <v>173</v>
      </c>
      <c r="AY150" s="16" t="s">
        <v>156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33</v>
      </c>
      <c r="BK150" s="239">
        <f>ROUND(I150*H150,2)</f>
        <v>0</v>
      </c>
      <c r="BL150" s="16" t="s">
        <v>499</v>
      </c>
      <c r="BM150" s="238" t="s">
        <v>1882</v>
      </c>
    </row>
    <row r="151" s="2" customFormat="1" ht="16.5" customHeight="1">
      <c r="A151" s="37"/>
      <c r="B151" s="38"/>
      <c r="C151" s="226" t="s">
        <v>173</v>
      </c>
      <c r="D151" s="226" t="s">
        <v>158</v>
      </c>
      <c r="E151" s="227" t="s">
        <v>1883</v>
      </c>
      <c r="F151" s="228" t="s">
        <v>1884</v>
      </c>
      <c r="G151" s="229" t="s">
        <v>288</v>
      </c>
      <c r="H151" s="230">
        <v>1</v>
      </c>
      <c r="I151" s="231"/>
      <c r="J151" s="232">
        <f>ROUND(I151*H151,2)</f>
        <v>0</v>
      </c>
      <c r="K151" s="233"/>
      <c r="L151" s="43"/>
      <c r="M151" s="234" t="s">
        <v>1</v>
      </c>
      <c r="N151" s="235" t="s">
        <v>42</v>
      </c>
      <c r="O151" s="90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499</v>
      </c>
      <c r="AT151" s="238" t="s">
        <v>158</v>
      </c>
      <c r="AU151" s="238" t="s">
        <v>173</v>
      </c>
      <c r="AY151" s="16" t="s">
        <v>156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33</v>
      </c>
      <c r="BK151" s="239">
        <f>ROUND(I151*H151,2)</f>
        <v>0</v>
      </c>
      <c r="BL151" s="16" t="s">
        <v>499</v>
      </c>
      <c r="BM151" s="238" t="s">
        <v>1885</v>
      </c>
    </row>
    <row r="152" s="2" customFormat="1" ht="21.75" customHeight="1">
      <c r="A152" s="37"/>
      <c r="B152" s="38"/>
      <c r="C152" s="226" t="s">
        <v>162</v>
      </c>
      <c r="D152" s="226" t="s">
        <v>158</v>
      </c>
      <c r="E152" s="227" t="s">
        <v>1886</v>
      </c>
      <c r="F152" s="228" t="s">
        <v>1887</v>
      </c>
      <c r="G152" s="229" t="s">
        <v>288</v>
      </c>
      <c r="H152" s="230">
        <v>4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42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499</v>
      </c>
      <c r="AT152" s="238" t="s">
        <v>158</v>
      </c>
      <c r="AU152" s="238" t="s">
        <v>173</v>
      </c>
      <c r="AY152" s="16" t="s">
        <v>156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33</v>
      </c>
      <c r="BK152" s="239">
        <f>ROUND(I152*H152,2)</f>
        <v>0</v>
      </c>
      <c r="BL152" s="16" t="s">
        <v>499</v>
      </c>
      <c r="BM152" s="238" t="s">
        <v>1888</v>
      </c>
    </row>
    <row r="153" s="2" customFormat="1" ht="21.75" customHeight="1">
      <c r="A153" s="37"/>
      <c r="B153" s="38"/>
      <c r="C153" s="226" t="s">
        <v>183</v>
      </c>
      <c r="D153" s="226" t="s">
        <v>158</v>
      </c>
      <c r="E153" s="227" t="s">
        <v>1889</v>
      </c>
      <c r="F153" s="228" t="s">
        <v>1890</v>
      </c>
      <c r="G153" s="229" t="s">
        <v>276</v>
      </c>
      <c r="H153" s="230">
        <v>60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42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499</v>
      </c>
      <c r="AT153" s="238" t="s">
        <v>158</v>
      </c>
      <c r="AU153" s="238" t="s">
        <v>173</v>
      </c>
      <c r="AY153" s="16" t="s">
        <v>156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33</v>
      </c>
      <c r="BK153" s="239">
        <f>ROUND(I153*H153,2)</f>
        <v>0</v>
      </c>
      <c r="BL153" s="16" t="s">
        <v>499</v>
      </c>
      <c r="BM153" s="238" t="s">
        <v>1891</v>
      </c>
    </row>
    <row r="154" s="2" customFormat="1" ht="21.75" customHeight="1">
      <c r="A154" s="37"/>
      <c r="B154" s="38"/>
      <c r="C154" s="226" t="s">
        <v>189</v>
      </c>
      <c r="D154" s="226" t="s">
        <v>158</v>
      </c>
      <c r="E154" s="227" t="s">
        <v>1892</v>
      </c>
      <c r="F154" s="228" t="s">
        <v>1893</v>
      </c>
      <c r="G154" s="229" t="s">
        <v>276</v>
      </c>
      <c r="H154" s="230">
        <v>80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42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499</v>
      </c>
      <c r="AT154" s="238" t="s">
        <v>158</v>
      </c>
      <c r="AU154" s="238" t="s">
        <v>173</v>
      </c>
      <c r="AY154" s="16" t="s">
        <v>156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33</v>
      </c>
      <c r="BK154" s="239">
        <f>ROUND(I154*H154,2)</f>
        <v>0</v>
      </c>
      <c r="BL154" s="16" t="s">
        <v>499</v>
      </c>
      <c r="BM154" s="238" t="s">
        <v>1894</v>
      </c>
    </row>
    <row r="155" s="2" customFormat="1" ht="21.75" customHeight="1">
      <c r="A155" s="37"/>
      <c r="B155" s="38"/>
      <c r="C155" s="226" t="s">
        <v>195</v>
      </c>
      <c r="D155" s="226" t="s">
        <v>158</v>
      </c>
      <c r="E155" s="227" t="s">
        <v>1895</v>
      </c>
      <c r="F155" s="228" t="s">
        <v>1896</v>
      </c>
      <c r="G155" s="229" t="s">
        <v>276</v>
      </c>
      <c r="H155" s="230">
        <v>110</v>
      </c>
      <c r="I155" s="231"/>
      <c r="J155" s="232">
        <f>ROUND(I155*H155,2)</f>
        <v>0</v>
      </c>
      <c r="K155" s="233"/>
      <c r="L155" s="43"/>
      <c r="M155" s="234" t="s">
        <v>1</v>
      </c>
      <c r="N155" s="235" t="s">
        <v>42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499</v>
      </c>
      <c r="AT155" s="238" t="s">
        <v>158</v>
      </c>
      <c r="AU155" s="238" t="s">
        <v>173</v>
      </c>
      <c r="AY155" s="16" t="s">
        <v>156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33</v>
      </c>
      <c r="BK155" s="239">
        <f>ROUND(I155*H155,2)</f>
        <v>0</v>
      </c>
      <c r="BL155" s="16" t="s">
        <v>499</v>
      </c>
      <c r="BM155" s="238" t="s">
        <v>1897</v>
      </c>
    </row>
    <row r="156" s="2" customFormat="1" ht="21.75" customHeight="1">
      <c r="A156" s="37"/>
      <c r="B156" s="38"/>
      <c r="C156" s="226" t="s">
        <v>200</v>
      </c>
      <c r="D156" s="226" t="s">
        <v>158</v>
      </c>
      <c r="E156" s="227" t="s">
        <v>1898</v>
      </c>
      <c r="F156" s="228" t="s">
        <v>1899</v>
      </c>
      <c r="G156" s="229" t="s">
        <v>276</v>
      </c>
      <c r="H156" s="230">
        <v>20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42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499</v>
      </c>
      <c r="AT156" s="238" t="s">
        <v>158</v>
      </c>
      <c r="AU156" s="238" t="s">
        <v>173</v>
      </c>
      <c r="AY156" s="16" t="s">
        <v>156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33</v>
      </c>
      <c r="BK156" s="239">
        <f>ROUND(I156*H156,2)</f>
        <v>0</v>
      </c>
      <c r="BL156" s="16" t="s">
        <v>499</v>
      </c>
      <c r="BM156" s="238" t="s">
        <v>1900</v>
      </c>
    </row>
    <row r="157" s="2" customFormat="1" ht="21.75" customHeight="1">
      <c r="A157" s="37"/>
      <c r="B157" s="38"/>
      <c r="C157" s="226" t="s">
        <v>205</v>
      </c>
      <c r="D157" s="226" t="s">
        <v>158</v>
      </c>
      <c r="E157" s="227" t="s">
        <v>1901</v>
      </c>
      <c r="F157" s="228" t="s">
        <v>1902</v>
      </c>
      <c r="G157" s="229" t="s">
        <v>276</v>
      </c>
      <c r="H157" s="230">
        <v>14</v>
      </c>
      <c r="I157" s="231"/>
      <c r="J157" s="232">
        <f>ROUND(I157*H157,2)</f>
        <v>0</v>
      </c>
      <c r="K157" s="233"/>
      <c r="L157" s="43"/>
      <c r="M157" s="234" t="s">
        <v>1</v>
      </c>
      <c r="N157" s="235" t="s">
        <v>42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499</v>
      </c>
      <c r="AT157" s="238" t="s">
        <v>158</v>
      </c>
      <c r="AU157" s="238" t="s">
        <v>173</v>
      </c>
      <c r="AY157" s="16" t="s">
        <v>156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33</v>
      </c>
      <c r="BK157" s="239">
        <f>ROUND(I157*H157,2)</f>
        <v>0</v>
      </c>
      <c r="BL157" s="16" t="s">
        <v>499</v>
      </c>
      <c r="BM157" s="238" t="s">
        <v>1903</v>
      </c>
    </row>
    <row r="158" s="2" customFormat="1" ht="16.5" customHeight="1">
      <c r="A158" s="37"/>
      <c r="B158" s="38"/>
      <c r="C158" s="226" t="s">
        <v>211</v>
      </c>
      <c r="D158" s="226" t="s">
        <v>158</v>
      </c>
      <c r="E158" s="227" t="s">
        <v>1904</v>
      </c>
      <c r="F158" s="228" t="s">
        <v>1905</v>
      </c>
      <c r="G158" s="229" t="s">
        <v>288</v>
      </c>
      <c r="H158" s="230">
        <v>40</v>
      </c>
      <c r="I158" s="231"/>
      <c r="J158" s="232">
        <f>ROUND(I158*H158,2)</f>
        <v>0</v>
      </c>
      <c r="K158" s="233"/>
      <c r="L158" s="43"/>
      <c r="M158" s="234" t="s">
        <v>1</v>
      </c>
      <c r="N158" s="235" t="s">
        <v>42</v>
      </c>
      <c r="O158" s="90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499</v>
      </c>
      <c r="AT158" s="238" t="s">
        <v>158</v>
      </c>
      <c r="AU158" s="238" t="s">
        <v>173</v>
      </c>
      <c r="AY158" s="16" t="s">
        <v>156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33</v>
      </c>
      <c r="BK158" s="239">
        <f>ROUND(I158*H158,2)</f>
        <v>0</v>
      </c>
      <c r="BL158" s="16" t="s">
        <v>499</v>
      </c>
      <c r="BM158" s="238" t="s">
        <v>1906</v>
      </c>
    </row>
    <row r="159" s="2" customFormat="1" ht="16.5" customHeight="1">
      <c r="A159" s="37"/>
      <c r="B159" s="38"/>
      <c r="C159" s="226" t="s">
        <v>216</v>
      </c>
      <c r="D159" s="226" t="s">
        <v>158</v>
      </c>
      <c r="E159" s="227" t="s">
        <v>1904</v>
      </c>
      <c r="F159" s="228" t="s">
        <v>1905</v>
      </c>
      <c r="G159" s="229" t="s">
        <v>288</v>
      </c>
      <c r="H159" s="230">
        <v>30</v>
      </c>
      <c r="I159" s="231"/>
      <c r="J159" s="232">
        <f>ROUND(I159*H159,2)</f>
        <v>0</v>
      </c>
      <c r="K159" s="233"/>
      <c r="L159" s="43"/>
      <c r="M159" s="234" t="s">
        <v>1</v>
      </c>
      <c r="N159" s="235" t="s">
        <v>42</v>
      </c>
      <c r="O159" s="90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499</v>
      </c>
      <c r="AT159" s="238" t="s">
        <v>158</v>
      </c>
      <c r="AU159" s="238" t="s">
        <v>173</v>
      </c>
      <c r="AY159" s="16" t="s">
        <v>156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33</v>
      </c>
      <c r="BK159" s="239">
        <f>ROUND(I159*H159,2)</f>
        <v>0</v>
      </c>
      <c r="BL159" s="16" t="s">
        <v>499</v>
      </c>
      <c r="BM159" s="238" t="s">
        <v>1907</v>
      </c>
    </row>
    <row r="160" s="12" customFormat="1" ht="20.88" customHeight="1">
      <c r="A160" s="12"/>
      <c r="B160" s="210"/>
      <c r="C160" s="211"/>
      <c r="D160" s="212" t="s">
        <v>76</v>
      </c>
      <c r="E160" s="224" t="s">
        <v>1908</v>
      </c>
      <c r="F160" s="224" t="s">
        <v>1909</v>
      </c>
      <c r="G160" s="211"/>
      <c r="H160" s="211"/>
      <c r="I160" s="214"/>
      <c r="J160" s="225">
        <f>BK160</f>
        <v>0</v>
      </c>
      <c r="K160" s="211"/>
      <c r="L160" s="216"/>
      <c r="M160" s="217"/>
      <c r="N160" s="218"/>
      <c r="O160" s="218"/>
      <c r="P160" s="219">
        <f>SUM(P161:P174)</f>
        <v>0</v>
      </c>
      <c r="Q160" s="218"/>
      <c r="R160" s="219">
        <f>SUM(R161:R174)</f>
        <v>0</v>
      </c>
      <c r="S160" s="218"/>
      <c r="T160" s="220">
        <f>SUM(T161:T174)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1" t="s">
        <v>173</v>
      </c>
      <c r="AT160" s="222" t="s">
        <v>76</v>
      </c>
      <c r="AU160" s="222" t="s">
        <v>85</v>
      </c>
      <c r="AY160" s="221" t="s">
        <v>156</v>
      </c>
      <c r="BK160" s="223">
        <f>SUM(BK161:BK174)</f>
        <v>0</v>
      </c>
    </row>
    <row r="161" s="2" customFormat="1" ht="16.5" customHeight="1">
      <c r="A161" s="37"/>
      <c r="B161" s="38"/>
      <c r="C161" s="226" t="s">
        <v>8</v>
      </c>
      <c r="D161" s="226" t="s">
        <v>158</v>
      </c>
      <c r="E161" s="227" t="s">
        <v>1910</v>
      </c>
      <c r="F161" s="228" t="s">
        <v>1911</v>
      </c>
      <c r="G161" s="229" t="s">
        <v>276</v>
      </c>
      <c r="H161" s="230">
        <v>50</v>
      </c>
      <c r="I161" s="231"/>
      <c r="J161" s="232">
        <f>ROUND(I161*H161,2)</f>
        <v>0</v>
      </c>
      <c r="K161" s="233"/>
      <c r="L161" s="43"/>
      <c r="M161" s="234" t="s">
        <v>1</v>
      </c>
      <c r="N161" s="235" t="s">
        <v>42</v>
      </c>
      <c r="O161" s="90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499</v>
      </c>
      <c r="AT161" s="238" t="s">
        <v>158</v>
      </c>
      <c r="AU161" s="238" t="s">
        <v>173</v>
      </c>
      <c r="AY161" s="16" t="s">
        <v>156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33</v>
      </c>
      <c r="BK161" s="239">
        <f>ROUND(I161*H161,2)</f>
        <v>0</v>
      </c>
      <c r="BL161" s="16" t="s">
        <v>499</v>
      </c>
      <c r="BM161" s="238" t="s">
        <v>1912</v>
      </c>
    </row>
    <row r="162" s="2" customFormat="1" ht="16.5" customHeight="1">
      <c r="A162" s="37"/>
      <c r="B162" s="38"/>
      <c r="C162" s="226" t="s">
        <v>225</v>
      </c>
      <c r="D162" s="226" t="s">
        <v>158</v>
      </c>
      <c r="E162" s="227" t="s">
        <v>1913</v>
      </c>
      <c r="F162" s="228" t="s">
        <v>1914</v>
      </c>
      <c r="G162" s="229" t="s">
        <v>276</v>
      </c>
      <c r="H162" s="230">
        <v>26</v>
      </c>
      <c r="I162" s="231"/>
      <c r="J162" s="232">
        <f>ROUND(I162*H162,2)</f>
        <v>0</v>
      </c>
      <c r="K162" s="233"/>
      <c r="L162" s="43"/>
      <c r="M162" s="234" t="s">
        <v>1</v>
      </c>
      <c r="N162" s="235" t="s">
        <v>42</v>
      </c>
      <c r="O162" s="90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499</v>
      </c>
      <c r="AT162" s="238" t="s">
        <v>158</v>
      </c>
      <c r="AU162" s="238" t="s">
        <v>173</v>
      </c>
      <c r="AY162" s="16" t="s">
        <v>156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33</v>
      </c>
      <c r="BK162" s="239">
        <f>ROUND(I162*H162,2)</f>
        <v>0</v>
      </c>
      <c r="BL162" s="16" t="s">
        <v>499</v>
      </c>
      <c r="BM162" s="238" t="s">
        <v>1915</v>
      </c>
    </row>
    <row r="163" s="2" customFormat="1" ht="16.5" customHeight="1">
      <c r="A163" s="37"/>
      <c r="B163" s="38"/>
      <c r="C163" s="226" t="s">
        <v>231</v>
      </c>
      <c r="D163" s="226" t="s">
        <v>158</v>
      </c>
      <c r="E163" s="227" t="s">
        <v>1916</v>
      </c>
      <c r="F163" s="228" t="s">
        <v>1917</v>
      </c>
      <c r="G163" s="229" t="s">
        <v>276</v>
      </c>
      <c r="H163" s="230">
        <v>12</v>
      </c>
      <c r="I163" s="231"/>
      <c r="J163" s="232">
        <f>ROUND(I163*H163,2)</f>
        <v>0</v>
      </c>
      <c r="K163" s="233"/>
      <c r="L163" s="43"/>
      <c r="M163" s="234" t="s">
        <v>1</v>
      </c>
      <c r="N163" s="235" t="s">
        <v>42</v>
      </c>
      <c r="O163" s="90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499</v>
      </c>
      <c r="AT163" s="238" t="s">
        <v>158</v>
      </c>
      <c r="AU163" s="238" t="s">
        <v>173</v>
      </c>
      <c r="AY163" s="16" t="s">
        <v>156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33</v>
      </c>
      <c r="BK163" s="239">
        <f>ROUND(I163*H163,2)</f>
        <v>0</v>
      </c>
      <c r="BL163" s="16" t="s">
        <v>499</v>
      </c>
      <c r="BM163" s="238" t="s">
        <v>1918</v>
      </c>
    </row>
    <row r="164" s="2" customFormat="1" ht="16.5" customHeight="1">
      <c r="A164" s="37"/>
      <c r="B164" s="38"/>
      <c r="C164" s="226" t="s">
        <v>237</v>
      </c>
      <c r="D164" s="226" t="s">
        <v>158</v>
      </c>
      <c r="E164" s="227" t="s">
        <v>1919</v>
      </c>
      <c r="F164" s="228" t="s">
        <v>1920</v>
      </c>
      <c r="G164" s="229" t="s">
        <v>276</v>
      </c>
      <c r="H164" s="230">
        <v>12</v>
      </c>
      <c r="I164" s="231"/>
      <c r="J164" s="232">
        <f>ROUND(I164*H164,2)</f>
        <v>0</v>
      </c>
      <c r="K164" s="233"/>
      <c r="L164" s="43"/>
      <c r="M164" s="234" t="s">
        <v>1</v>
      </c>
      <c r="N164" s="235" t="s">
        <v>42</v>
      </c>
      <c r="O164" s="90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499</v>
      </c>
      <c r="AT164" s="238" t="s">
        <v>158</v>
      </c>
      <c r="AU164" s="238" t="s">
        <v>173</v>
      </c>
      <c r="AY164" s="16" t="s">
        <v>156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33</v>
      </c>
      <c r="BK164" s="239">
        <f>ROUND(I164*H164,2)</f>
        <v>0</v>
      </c>
      <c r="BL164" s="16" t="s">
        <v>499</v>
      </c>
      <c r="BM164" s="238" t="s">
        <v>1921</v>
      </c>
    </row>
    <row r="165" s="2" customFormat="1" ht="16.5" customHeight="1">
      <c r="A165" s="37"/>
      <c r="B165" s="38"/>
      <c r="C165" s="226" t="s">
        <v>243</v>
      </c>
      <c r="D165" s="226" t="s">
        <v>158</v>
      </c>
      <c r="E165" s="227" t="s">
        <v>1922</v>
      </c>
      <c r="F165" s="228" t="s">
        <v>1923</v>
      </c>
      <c r="G165" s="229" t="s">
        <v>276</v>
      </c>
      <c r="H165" s="230">
        <v>6</v>
      </c>
      <c r="I165" s="231"/>
      <c r="J165" s="232">
        <f>ROUND(I165*H165,2)</f>
        <v>0</v>
      </c>
      <c r="K165" s="233"/>
      <c r="L165" s="43"/>
      <c r="M165" s="234" t="s">
        <v>1</v>
      </c>
      <c r="N165" s="235" t="s">
        <v>42</v>
      </c>
      <c r="O165" s="90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499</v>
      </c>
      <c r="AT165" s="238" t="s">
        <v>158</v>
      </c>
      <c r="AU165" s="238" t="s">
        <v>173</v>
      </c>
      <c r="AY165" s="16" t="s">
        <v>156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33</v>
      </c>
      <c r="BK165" s="239">
        <f>ROUND(I165*H165,2)</f>
        <v>0</v>
      </c>
      <c r="BL165" s="16" t="s">
        <v>499</v>
      </c>
      <c r="BM165" s="238" t="s">
        <v>1924</v>
      </c>
    </row>
    <row r="166" s="2" customFormat="1" ht="16.5" customHeight="1">
      <c r="A166" s="37"/>
      <c r="B166" s="38"/>
      <c r="C166" s="226" t="s">
        <v>251</v>
      </c>
      <c r="D166" s="226" t="s">
        <v>158</v>
      </c>
      <c r="E166" s="227" t="s">
        <v>1925</v>
      </c>
      <c r="F166" s="228" t="s">
        <v>1926</v>
      </c>
      <c r="G166" s="229" t="s">
        <v>276</v>
      </c>
      <c r="H166" s="230">
        <v>136</v>
      </c>
      <c r="I166" s="231"/>
      <c r="J166" s="232">
        <f>ROUND(I166*H166,2)</f>
        <v>0</v>
      </c>
      <c r="K166" s="233"/>
      <c r="L166" s="43"/>
      <c r="M166" s="234" t="s">
        <v>1</v>
      </c>
      <c r="N166" s="235" t="s">
        <v>42</v>
      </c>
      <c r="O166" s="90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499</v>
      </c>
      <c r="AT166" s="238" t="s">
        <v>158</v>
      </c>
      <c r="AU166" s="238" t="s">
        <v>173</v>
      </c>
      <c r="AY166" s="16" t="s">
        <v>156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33</v>
      </c>
      <c r="BK166" s="239">
        <f>ROUND(I166*H166,2)</f>
        <v>0</v>
      </c>
      <c r="BL166" s="16" t="s">
        <v>499</v>
      </c>
      <c r="BM166" s="238" t="s">
        <v>1927</v>
      </c>
    </row>
    <row r="167" s="2" customFormat="1" ht="16.5" customHeight="1">
      <c r="A167" s="37"/>
      <c r="B167" s="38"/>
      <c r="C167" s="226" t="s">
        <v>257</v>
      </c>
      <c r="D167" s="226" t="s">
        <v>158</v>
      </c>
      <c r="E167" s="227" t="s">
        <v>1928</v>
      </c>
      <c r="F167" s="228" t="s">
        <v>1929</v>
      </c>
      <c r="G167" s="229" t="s">
        <v>276</v>
      </c>
      <c r="H167" s="230">
        <v>14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42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499</v>
      </c>
      <c r="AT167" s="238" t="s">
        <v>158</v>
      </c>
      <c r="AU167" s="238" t="s">
        <v>173</v>
      </c>
      <c r="AY167" s="16" t="s">
        <v>156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33</v>
      </c>
      <c r="BK167" s="239">
        <f>ROUND(I167*H167,2)</f>
        <v>0</v>
      </c>
      <c r="BL167" s="16" t="s">
        <v>499</v>
      </c>
      <c r="BM167" s="238" t="s">
        <v>1930</v>
      </c>
    </row>
    <row r="168" s="2" customFormat="1" ht="21.75" customHeight="1">
      <c r="A168" s="37"/>
      <c r="B168" s="38"/>
      <c r="C168" s="226" t="s">
        <v>262</v>
      </c>
      <c r="D168" s="226" t="s">
        <v>158</v>
      </c>
      <c r="E168" s="227" t="s">
        <v>1931</v>
      </c>
      <c r="F168" s="228" t="s">
        <v>1932</v>
      </c>
      <c r="G168" s="229" t="s">
        <v>276</v>
      </c>
      <c r="H168" s="230">
        <v>88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42</v>
      </c>
      <c r="O168" s="90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499</v>
      </c>
      <c r="AT168" s="238" t="s">
        <v>158</v>
      </c>
      <c r="AU168" s="238" t="s">
        <v>173</v>
      </c>
      <c r="AY168" s="16" t="s">
        <v>156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33</v>
      </c>
      <c r="BK168" s="239">
        <f>ROUND(I168*H168,2)</f>
        <v>0</v>
      </c>
      <c r="BL168" s="16" t="s">
        <v>499</v>
      </c>
      <c r="BM168" s="238" t="s">
        <v>1933</v>
      </c>
    </row>
    <row r="169" s="2" customFormat="1" ht="21.75" customHeight="1">
      <c r="A169" s="37"/>
      <c r="B169" s="38"/>
      <c r="C169" s="226" t="s">
        <v>269</v>
      </c>
      <c r="D169" s="226" t="s">
        <v>158</v>
      </c>
      <c r="E169" s="227" t="s">
        <v>1934</v>
      </c>
      <c r="F169" s="228" t="s">
        <v>1935</v>
      </c>
      <c r="G169" s="229" t="s">
        <v>276</v>
      </c>
      <c r="H169" s="230">
        <v>112</v>
      </c>
      <c r="I169" s="231"/>
      <c r="J169" s="232">
        <f>ROUND(I169*H169,2)</f>
        <v>0</v>
      </c>
      <c r="K169" s="233"/>
      <c r="L169" s="43"/>
      <c r="M169" s="234" t="s">
        <v>1</v>
      </c>
      <c r="N169" s="235" t="s">
        <v>42</v>
      </c>
      <c r="O169" s="90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499</v>
      </c>
      <c r="AT169" s="238" t="s">
        <v>158</v>
      </c>
      <c r="AU169" s="238" t="s">
        <v>173</v>
      </c>
      <c r="AY169" s="16" t="s">
        <v>156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33</v>
      </c>
      <c r="BK169" s="239">
        <f>ROUND(I169*H169,2)</f>
        <v>0</v>
      </c>
      <c r="BL169" s="16" t="s">
        <v>499</v>
      </c>
      <c r="BM169" s="238" t="s">
        <v>1936</v>
      </c>
    </row>
    <row r="170" s="2" customFormat="1" ht="21.75" customHeight="1">
      <c r="A170" s="37"/>
      <c r="B170" s="38"/>
      <c r="C170" s="226" t="s">
        <v>7</v>
      </c>
      <c r="D170" s="226" t="s">
        <v>158</v>
      </c>
      <c r="E170" s="227" t="s">
        <v>1937</v>
      </c>
      <c r="F170" s="228" t="s">
        <v>1938</v>
      </c>
      <c r="G170" s="229" t="s">
        <v>276</v>
      </c>
      <c r="H170" s="230">
        <v>100</v>
      </c>
      <c r="I170" s="231"/>
      <c r="J170" s="232">
        <f>ROUND(I170*H170,2)</f>
        <v>0</v>
      </c>
      <c r="K170" s="233"/>
      <c r="L170" s="43"/>
      <c r="M170" s="234" t="s">
        <v>1</v>
      </c>
      <c r="N170" s="235" t="s">
        <v>42</v>
      </c>
      <c r="O170" s="90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499</v>
      </c>
      <c r="AT170" s="238" t="s">
        <v>158</v>
      </c>
      <c r="AU170" s="238" t="s">
        <v>173</v>
      </c>
      <c r="AY170" s="16" t="s">
        <v>156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33</v>
      </c>
      <c r="BK170" s="239">
        <f>ROUND(I170*H170,2)</f>
        <v>0</v>
      </c>
      <c r="BL170" s="16" t="s">
        <v>499</v>
      </c>
      <c r="BM170" s="238" t="s">
        <v>1939</v>
      </c>
    </row>
    <row r="171" s="2" customFormat="1" ht="21.75" customHeight="1">
      <c r="A171" s="37"/>
      <c r="B171" s="38"/>
      <c r="C171" s="226" t="s">
        <v>279</v>
      </c>
      <c r="D171" s="226" t="s">
        <v>158</v>
      </c>
      <c r="E171" s="227" t="s">
        <v>1940</v>
      </c>
      <c r="F171" s="228" t="s">
        <v>1941</v>
      </c>
      <c r="G171" s="229" t="s">
        <v>276</v>
      </c>
      <c r="H171" s="230">
        <v>8</v>
      </c>
      <c r="I171" s="231"/>
      <c r="J171" s="232">
        <f>ROUND(I171*H171,2)</f>
        <v>0</v>
      </c>
      <c r="K171" s="233"/>
      <c r="L171" s="43"/>
      <c r="M171" s="234" t="s">
        <v>1</v>
      </c>
      <c r="N171" s="235" t="s">
        <v>42</v>
      </c>
      <c r="O171" s="90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499</v>
      </c>
      <c r="AT171" s="238" t="s">
        <v>158</v>
      </c>
      <c r="AU171" s="238" t="s">
        <v>173</v>
      </c>
      <c r="AY171" s="16" t="s">
        <v>156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33</v>
      </c>
      <c r="BK171" s="239">
        <f>ROUND(I171*H171,2)</f>
        <v>0</v>
      </c>
      <c r="BL171" s="16" t="s">
        <v>499</v>
      </c>
      <c r="BM171" s="238" t="s">
        <v>1942</v>
      </c>
    </row>
    <row r="172" s="2" customFormat="1" ht="21.75" customHeight="1">
      <c r="A172" s="37"/>
      <c r="B172" s="38"/>
      <c r="C172" s="226" t="s">
        <v>285</v>
      </c>
      <c r="D172" s="226" t="s">
        <v>158</v>
      </c>
      <c r="E172" s="227" t="s">
        <v>1943</v>
      </c>
      <c r="F172" s="228" t="s">
        <v>1944</v>
      </c>
      <c r="G172" s="229" t="s">
        <v>276</v>
      </c>
      <c r="H172" s="230">
        <v>12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42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499</v>
      </c>
      <c r="AT172" s="238" t="s">
        <v>158</v>
      </c>
      <c r="AU172" s="238" t="s">
        <v>173</v>
      </c>
      <c r="AY172" s="16" t="s">
        <v>156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33</v>
      </c>
      <c r="BK172" s="239">
        <f>ROUND(I172*H172,2)</f>
        <v>0</v>
      </c>
      <c r="BL172" s="16" t="s">
        <v>499</v>
      </c>
      <c r="BM172" s="238" t="s">
        <v>1945</v>
      </c>
    </row>
    <row r="173" s="2" customFormat="1" ht="21.75" customHeight="1">
      <c r="A173" s="37"/>
      <c r="B173" s="38"/>
      <c r="C173" s="226" t="s">
        <v>290</v>
      </c>
      <c r="D173" s="226" t="s">
        <v>158</v>
      </c>
      <c r="E173" s="227" t="s">
        <v>1946</v>
      </c>
      <c r="F173" s="228" t="s">
        <v>1947</v>
      </c>
      <c r="G173" s="229" t="s">
        <v>276</v>
      </c>
      <c r="H173" s="230">
        <v>20</v>
      </c>
      <c r="I173" s="231"/>
      <c r="J173" s="232">
        <f>ROUND(I173*H173,2)</f>
        <v>0</v>
      </c>
      <c r="K173" s="233"/>
      <c r="L173" s="43"/>
      <c r="M173" s="234" t="s">
        <v>1</v>
      </c>
      <c r="N173" s="235" t="s">
        <v>42</v>
      </c>
      <c r="O173" s="90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8" t="s">
        <v>499</v>
      </c>
      <c r="AT173" s="238" t="s">
        <v>158</v>
      </c>
      <c r="AU173" s="238" t="s">
        <v>173</v>
      </c>
      <c r="AY173" s="16" t="s">
        <v>156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6" t="s">
        <v>33</v>
      </c>
      <c r="BK173" s="239">
        <f>ROUND(I173*H173,2)</f>
        <v>0</v>
      </c>
      <c r="BL173" s="16" t="s">
        <v>499</v>
      </c>
      <c r="BM173" s="238" t="s">
        <v>1948</v>
      </c>
    </row>
    <row r="174" s="2" customFormat="1" ht="21.75" customHeight="1">
      <c r="A174" s="37"/>
      <c r="B174" s="38"/>
      <c r="C174" s="226" t="s">
        <v>295</v>
      </c>
      <c r="D174" s="226" t="s">
        <v>158</v>
      </c>
      <c r="E174" s="227" t="s">
        <v>1949</v>
      </c>
      <c r="F174" s="228" t="s">
        <v>1950</v>
      </c>
      <c r="G174" s="229" t="s">
        <v>276</v>
      </c>
      <c r="H174" s="230">
        <v>12</v>
      </c>
      <c r="I174" s="231"/>
      <c r="J174" s="232">
        <f>ROUND(I174*H174,2)</f>
        <v>0</v>
      </c>
      <c r="K174" s="233"/>
      <c r="L174" s="43"/>
      <c r="M174" s="234" t="s">
        <v>1</v>
      </c>
      <c r="N174" s="235" t="s">
        <v>42</v>
      </c>
      <c r="O174" s="90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499</v>
      </c>
      <c r="AT174" s="238" t="s">
        <v>158</v>
      </c>
      <c r="AU174" s="238" t="s">
        <v>173</v>
      </c>
      <c r="AY174" s="16" t="s">
        <v>156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33</v>
      </c>
      <c r="BK174" s="239">
        <f>ROUND(I174*H174,2)</f>
        <v>0</v>
      </c>
      <c r="BL174" s="16" t="s">
        <v>499</v>
      </c>
      <c r="BM174" s="238" t="s">
        <v>1951</v>
      </c>
    </row>
    <row r="175" s="12" customFormat="1" ht="20.88" customHeight="1">
      <c r="A175" s="12"/>
      <c r="B175" s="210"/>
      <c r="C175" s="211"/>
      <c r="D175" s="212" t="s">
        <v>76</v>
      </c>
      <c r="E175" s="224" t="s">
        <v>1952</v>
      </c>
      <c r="F175" s="224" t="s">
        <v>1953</v>
      </c>
      <c r="G175" s="211"/>
      <c r="H175" s="211"/>
      <c r="I175" s="214"/>
      <c r="J175" s="225">
        <f>BK175</f>
        <v>0</v>
      </c>
      <c r="K175" s="211"/>
      <c r="L175" s="216"/>
      <c r="M175" s="217"/>
      <c r="N175" s="218"/>
      <c r="O175" s="218"/>
      <c r="P175" s="219">
        <f>SUM(P176:P181)</f>
        <v>0</v>
      </c>
      <c r="Q175" s="218"/>
      <c r="R175" s="219">
        <f>SUM(R176:R181)</f>
        <v>0</v>
      </c>
      <c r="S175" s="218"/>
      <c r="T175" s="220">
        <f>SUM(T176:T181)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1" t="s">
        <v>173</v>
      </c>
      <c r="AT175" s="222" t="s">
        <v>76</v>
      </c>
      <c r="AU175" s="222" t="s">
        <v>85</v>
      </c>
      <c r="AY175" s="221" t="s">
        <v>156</v>
      </c>
      <c r="BK175" s="223">
        <f>SUM(BK176:BK181)</f>
        <v>0</v>
      </c>
    </row>
    <row r="176" s="2" customFormat="1" ht="16.5" customHeight="1">
      <c r="A176" s="37"/>
      <c r="B176" s="38"/>
      <c r="C176" s="226" t="s">
        <v>301</v>
      </c>
      <c r="D176" s="226" t="s">
        <v>158</v>
      </c>
      <c r="E176" s="227" t="s">
        <v>1954</v>
      </c>
      <c r="F176" s="228" t="s">
        <v>1955</v>
      </c>
      <c r="G176" s="229" t="s">
        <v>288</v>
      </c>
      <c r="H176" s="230">
        <v>2</v>
      </c>
      <c r="I176" s="231"/>
      <c r="J176" s="232">
        <f>ROUND(I176*H176,2)</f>
        <v>0</v>
      </c>
      <c r="K176" s="233"/>
      <c r="L176" s="43"/>
      <c r="M176" s="234" t="s">
        <v>1</v>
      </c>
      <c r="N176" s="235" t="s">
        <v>42</v>
      </c>
      <c r="O176" s="90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8" t="s">
        <v>499</v>
      </c>
      <c r="AT176" s="238" t="s">
        <v>158</v>
      </c>
      <c r="AU176" s="238" t="s">
        <v>173</v>
      </c>
      <c r="AY176" s="16" t="s">
        <v>156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6" t="s">
        <v>33</v>
      </c>
      <c r="BK176" s="239">
        <f>ROUND(I176*H176,2)</f>
        <v>0</v>
      </c>
      <c r="BL176" s="16" t="s">
        <v>499</v>
      </c>
      <c r="BM176" s="238" t="s">
        <v>1956</v>
      </c>
    </row>
    <row r="177" s="2" customFormat="1" ht="16.5" customHeight="1">
      <c r="A177" s="37"/>
      <c r="B177" s="38"/>
      <c r="C177" s="226" t="s">
        <v>306</v>
      </c>
      <c r="D177" s="226" t="s">
        <v>158</v>
      </c>
      <c r="E177" s="227" t="s">
        <v>1957</v>
      </c>
      <c r="F177" s="228" t="s">
        <v>1958</v>
      </c>
      <c r="G177" s="229" t="s">
        <v>288</v>
      </c>
      <c r="H177" s="230">
        <v>10</v>
      </c>
      <c r="I177" s="231"/>
      <c r="J177" s="232">
        <f>ROUND(I177*H177,2)</f>
        <v>0</v>
      </c>
      <c r="K177" s="233"/>
      <c r="L177" s="43"/>
      <c r="M177" s="234" t="s">
        <v>1</v>
      </c>
      <c r="N177" s="235" t="s">
        <v>42</v>
      </c>
      <c r="O177" s="90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8" t="s">
        <v>499</v>
      </c>
      <c r="AT177" s="238" t="s">
        <v>158</v>
      </c>
      <c r="AU177" s="238" t="s">
        <v>173</v>
      </c>
      <c r="AY177" s="16" t="s">
        <v>156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6" t="s">
        <v>33</v>
      </c>
      <c r="BK177" s="239">
        <f>ROUND(I177*H177,2)</f>
        <v>0</v>
      </c>
      <c r="BL177" s="16" t="s">
        <v>499</v>
      </c>
      <c r="BM177" s="238" t="s">
        <v>1959</v>
      </c>
    </row>
    <row r="178" s="2" customFormat="1" ht="16.5" customHeight="1">
      <c r="A178" s="37"/>
      <c r="B178" s="38"/>
      <c r="C178" s="226" t="s">
        <v>311</v>
      </c>
      <c r="D178" s="226" t="s">
        <v>158</v>
      </c>
      <c r="E178" s="227" t="s">
        <v>1960</v>
      </c>
      <c r="F178" s="228" t="s">
        <v>1961</v>
      </c>
      <c r="G178" s="229" t="s">
        <v>288</v>
      </c>
      <c r="H178" s="230">
        <v>1</v>
      </c>
      <c r="I178" s="231"/>
      <c r="J178" s="232">
        <f>ROUND(I178*H178,2)</f>
        <v>0</v>
      </c>
      <c r="K178" s="233"/>
      <c r="L178" s="43"/>
      <c r="M178" s="234" t="s">
        <v>1</v>
      </c>
      <c r="N178" s="235" t="s">
        <v>42</v>
      </c>
      <c r="O178" s="90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499</v>
      </c>
      <c r="AT178" s="238" t="s">
        <v>158</v>
      </c>
      <c r="AU178" s="238" t="s">
        <v>173</v>
      </c>
      <c r="AY178" s="16" t="s">
        <v>156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33</v>
      </c>
      <c r="BK178" s="239">
        <f>ROUND(I178*H178,2)</f>
        <v>0</v>
      </c>
      <c r="BL178" s="16" t="s">
        <v>499</v>
      </c>
      <c r="BM178" s="238" t="s">
        <v>1962</v>
      </c>
    </row>
    <row r="179" s="2" customFormat="1" ht="16.5" customHeight="1">
      <c r="A179" s="37"/>
      <c r="B179" s="38"/>
      <c r="C179" s="226" t="s">
        <v>316</v>
      </c>
      <c r="D179" s="226" t="s">
        <v>158</v>
      </c>
      <c r="E179" s="227" t="s">
        <v>1963</v>
      </c>
      <c r="F179" s="228" t="s">
        <v>1964</v>
      </c>
      <c r="G179" s="229" t="s">
        <v>288</v>
      </c>
      <c r="H179" s="230">
        <v>2</v>
      </c>
      <c r="I179" s="231"/>
      <c r="J179" s="232">
        <f>ROUND(I179*H179,2)</f>
        <v>0</v>
      </c>
      <c r="K179" s="233"/>
      <c r="L179" s="43"/>
      <c r="M179" s="234" t="s">
        <v>1</v>
      </c>
      <c r="N179" s="235" t="s">
        <v>42</v>
      </c>
      <c r="O179" s="90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8" t="s">
        <v>499</v>
      </c>
      <c r="AT179" s="238" t="s">
        <v>158</v>
      </c>
      <c r="AU179" s="238" t="s">
        <v>173</v>
      </c>
      <c r="AY179" s="16" t="s">
        <v>156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6" t="s">
        <v>33</v>
      </c>
      <c r="BK179" s="239">
        <f>ROUND(I179*H179,2)</f>
        <v>0</v>
      </c>
      <c r="BL179" s="16" t="s">
        <v>499</v>
      </c>
      <c r="BM179" s="238" t="s">
        <v>1965</v>
      </c>
    </row>
    <row r="180" s="2" customFormat="1" ht="24.15" customHeight="1">
      <c r="A180" s="37"/>
      <c r="B180" s="38"/>
      <c r="C180" s="226" t="s">
        <v>320</v>
      </c>
      <c r="D180" s="226" t="s">
        <v>158</v>
      </c>
      <c r="E180" s="227" t="s">
        <v>1966</v>
      </c>
      <c r="F180" s="228" t="s">
        <v>1967</v>
      </c>
      <c r="G180" s="229" t="s">
        <v>288</v>
      </c>
      <c r="H180" s="230">
        <v>17</v>
      </c>
      <c r="I180" s="231"/>
      <c r="J180" s="232">
        <f>ROUND(I180*H180,2)</f>
        <v>0</v>
      </c>
      <c r="K180" s="233"/>
      <c r="L180" s="43"/>
      <c r="M180" s="234" t="s">
        <v>1</v>
      </c>
      <c r="N180" s="235" t="s">
        <v>42</v>
      </c>
      <c r="O180" s="90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499</v>
      </c>
      <c r="AT180" s="238" t="s">
        <v>158</v>
      </c>
      <c r="AU180" s="238" t="s">
        <v>173</v>
      </c>
      <c r="AY180" s="16" t="s">
        <v>156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33</v>
      </c>
      <c r="BK180" s="239">
        <f>ROUND(I180*H180,2)</f>
        <v>0</v>
      </c>
      <c r="BL180" s="16" t="s">
        <v>499</v>
      </c>
      <c r="BM180" s="238" t="s">
        <v>1968</v>
      </c>
    </row>
    <row r="181" s="2" customFormat="1" ht="24.15" customHeight="1">
      <c r="A181" s="37"/>
      <c r="B181" s="38"/>
      <c r="C181" s="226" t="s">
        <v>325</v>
      </c>
      <c r="D181" s="226" t="s">
        <v>158</v>
      </c>
      <c r="E181" s="227" t="s">
        <v>1969</v>
      </c>
      <c r="F181" s="228" t="s">
        <v>1970</v>
      </c>
      <c r="G181" s="229" t="s">
        <v>288</v>
      </c>
      <c r="H181" s="230">
        <v>1</v>
      </c>
      <c r="I181" s="231"/>
      <c r="J181" s="232">
        <f>ROUND(I181*H181,2)</f>
        <v>0</v>
      </c>
      <c r="K181" s="233"/>
      <c r="L181" s="43"/>
      <c r="M181" s="234" t="s">
        <v>1</v>
      </c>
      <c r="N181" s="235" t="s">
        <v>42</v>
      </c>
      <c r="O181" s="90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8" t="s">
        <v>499</v>
      </c>
      <c r="AT181" s="238" t="s">
        <v>158</v>
      </c>
      <c r="AU181" s="238" t="s">
        <v>173</v>
      </c>
      <c r="AY181" s="16" t="s">
        <v>156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6" t="s">
        <v>33</v>
      </c>
      <c r="BK181" s="239">
        <f>ROUND(I181*H181,2)</f>
        <v>0</v>
      </c>
      <c r="BL181" s="16" t="s">
        <v>499</v>
      </c>
      <c r="BM181" s="238" t="s">
        <v>1971</v>
      </c>
    </row>
    <row r="182" s="12" customFormat="1" ht="20.88" customHeight="1">
      <c r="A182" s="12"/>
      <c r="B182" s="210"/>
      <c r="C182" s="211"/>
      <c r="D182" s="212" t="s">
        <v>76</v>
      </c>
      <c r="E182" s="224" t="s">
        <v>1972</v>
      </c>
      <c r="F182" s="224" t="s">
        <v>1973</v>
      </c>
      <c r="G182" s="211"/>
      <c r="H182" s="211"/>
      <c r="I182" s="214"/>
      <c r="J182" s="225">
        <f>BK182</f>
        <v>0</v>
      </c>
      <c r="K182" s="211"/>
      <c r="L182" s="216"/>
      <c r="M182" s="217"/>
      <c r="N182" s="218"/>
      <c r="O182" s="218"/>
      <c r="P182" s="219">
        <f>P183</f>
        <v>0</v>
      </c>
      <c r="Q182" s="218"/>
      <c r="R182" s="219">
        <f>R183</f>
        <v>0</v>
      </c>
      <c r="S182" s="218"/>
      <c r="T182" s="220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1" t="s">
        <v>173</v>
      </c>
      <c r="AT182" s="222" t="s">
        <v>76</v>
      </c>
      <c r="AU182" s="222" t="s">
        <v>85</v>
      </c>
      <c r="AY182" s="221" t="s">
        <v>156</v>
      </c>
      <c r="BK182" s="223">
        <f>BK183</f>
        <v>0</v>
      </c>
    </row>
    <row r="183" s="2" customFormat="1" ht="16.5" customHeight="1">
      <c r="A183" s="37"/>
      <c r="B183" s="38"/>
      <c r="C183" s="226" t="s">
        <v>330</v>
      </c>
      <c r="D183" s="226" t="s">
        <v>158</v>
      </c>
      <c r="E183" s="227" t="s">
        <v>1974</v>
      </c>
      <c r="F183" s="228" t="s">
        <v>1975</v>
      </c>
      <c r="G183" s="229" t="s">
        <v>288</v>
      </c>
      <c r="H183" s="230">
        <v>1</v>
      </c>
      <c r="I183" s="231"/>
      <c r="J183" s="232">
        <f>ROUND(I183*H183,2)</f>
        <v>0</v>
      </c>
      <c r="K183" s="233"/>
      <c r="L183" s="43"/>
      <c r="M183" s="234" t="s">
        <v>1</v>
      </c>
      <c r="N183" s="235" t="s">
        <v>42</v>
      </c>
      <c r="O183" s="90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8" t="s">
        <v>499</v>
      </c>
      <c r="AT183" s="238" t="s">
        <v>158</v>
      </c>
      <c r="AU183" s="238" t="s">
        <v>173</v>
      </c>
      <c r="AY183" s="16" t="s">
        <v>156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6" t="s">
        <v>33</v>
      </c>
      <c r="BK183" s="239">
        <f>ROUND(I183*H183,2)</f>
        <v>0</v>
      </c>
      <c r="BL183" s="16" t="s">
        <v>499</v>
      </c>
      <c r="BM183" s="238" t="s">
        <v>1976</v>
      </c>
    </row>
    <row r="184" s="12" customFormat="1" ht="20.88" customHeight="1">
      <c r="A184" s="12"/>
      <c r="B184" s="210"/>
      <c r="C184" s="211"/>
      <c r="D184" s="212" t="s">
        <v>76</v>
      </c>
      <c r="E184" s="224" t="s">
        <v>1977</v>
      </c>
      <c r="F184" s="224" t="s">
        <v>1978</v>
      </c>
      <c r="G184" s="211"/>
      <c r="H184" s="211"/>
      <c r="I184" s="214"/>
      <c r="J184" s="225">
        <f>BK184</f>
        <v>0</v>
      </c>
      <c r="K184" s="211"/>
      <c r="L184" s="216"/>
      <c r="M184" s="217"/>
      <c r="N184" s="218"/>
      <c r="O184" s="218"/>
      <c r="P184" s="219">
        <f>SUM(P185:P187)</f>
        <v>0</v>
      </c>
      <c r="Q184" s="218"/>
      <c r="R184" s="219">
        <f>SUM(R185:R187)</f>
        <v>0</v>
      </c>
      <c r="S184" s="218"/>
      <c r="T184" s="220">
        <f>SUM(T185:T187)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1" t="s">
        <v>173</v>
      </c>
      <c r="AT184" s="222" t="s">
        <v>76</v>
      </c>
      <c r="AU184" s="222" t="s">
        <v>85</v>
      </c>
      <c r="AY184" s="221" t="s">
        <v>156</v>
      </c>
      <c r="BK184" s="223">
        <f>SUM(BK185:BK187)</f>
        <v>0</v>
      </c>
    </row>
    <row r="185" s="2" customFormat="1" ht="16.5" customHeight="1">
      <c r="A185" s="37"/>
      <c r="B185" s="38"/>
      <c r="C185" s="226" t="s">
        <v>335</v>
      </c>
      <c r="D185" s="226" t="s">
        <v>158</v>
      </c>
      <c r="E185" s="227" t="s">
        <v>1979</v>
      </c>
      <c r="F185" s="228" t="s">
        <v>1980</v>
      </c>
      <c r="G185" s="229" t="s">
        <v>288</v>
      </c>
      <c r="H185" s="230">
        <v>9</v>
      </c>
      <c r="I185" s="231"/>
      <c r="J185" s="232">
        <f>ROUND(I185*H185,2)</f>
        <v>0</v>
      </c>
      <c r="K185" s="233"/>
      <c r="L185" s="43"/>
      <c r="M185" s="234" t="s">
        <v>1</v>
      </c>
      <c r="N185" s="235" t="s">
        <v>42</v>
      </c>
      <c r="O185" s="90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8" t="s">
        <v>499</v>
      </c>
      <c r="AT185" s="238" t="s">
        <v>158</v>
      </c>
      <c r="AU185" s="238" t="s">
        <v>173</v>
      </c>
      <c r="AY185" s="16" t="s">
        <v>156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6" t="s">
        <v>33</v>
      </c>
      <c r="BK185" s="239">
        <f>ROUND(I185*H185,2)</f>
        <v>0</v>
      </c>
      <c r="BL185" s="16" t="s">
        <v>499</v>
      </c>
      <c r="BM185" s="238" t="s">
        <v>1981</v>
      </c>
    </row>
    <row r="186" s="2" customFormat="1" ht="16.5" customHeight="1">
      <c r="A186" s="37"/>
      <c r="B186" s="38"/>
      <c r="C186" s="226" t="s">
        <v>341</v>
      </c>
      <c r="D186" s="226" t="s">
        <v>158</v>
      </c>
      <c r="E186" s="227" t="s">
        <v>1982</v>
      </c>
      <c r="F186" s="228" t="s">
        <v>1983</v>
      </c>
      <c r="G186" s="229" t="s">
        <v>288</v>
      </c>
      <c r="H186" s="230">
        <v>2</v>
      </c>
      <c r="I186" s="231"/>
      <c r="J186" s="232">
        <f>ROUND(I186*H186,2)</f>
        <v>0</v>
      </c>
      <c r="K186" s="233"/>
      <c r="L186" s="43"/>
      <c r="M186" s="234" t="s">
        <v>1</v>
      </c>
      <c r="N186" s="235" t="s">
        <v>42</v>
      </c>
      <c r="O186" s="90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8" t="s">
        <v>499</v>
      </c>
      <c r="AT186" s="238" t="s">
        <v>158</v>
      </c>
      <c r="AU186" s="238" t="s">
        <v>173</v>
      </c>
      <c r="AY186" s="16" t="s">
        <v>156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6" t="s">
        <v>33</v>
      </c>
      <c r="BK186" s="239">
        <f>ROUND(I186*H186,2)</f>
        <v>0</v>
      </c>
      <c r="BL186" s="16" t="s">
        <v>499</v>
      </c>
      <c r="BM186" s="238" t="s">
        <v>1984</v>
      </c>
    </row>
    <row r="187" s="2" customFormat="1" ht="16.5" customHeight="1">
      <c r="A187" s="37"/>
      <c r="B187" s="38"/>
      <c r="C187" s="226" t="s">
        <v>345</v>
      </c>
      <c r="D187" s="226" t="s">
        <v>158</v>
      </c>
      <c r="E187" s="227" t="s">
        <v>1985</v>
      </c>
      <c r="F187" s="228" t="s">
        <v>1986</v>
      </c>
      <c r="G187" s="229" t="s">
        <v>288</v>
      </c>
      <c r="H187" s="230">
        <v>3</v>
      </c>
      <c r="I187" s="231"/>
      <c r="J187" s="232">
        <f>ROUND(I187*H187,2)</f>
        <v>0</v>
      </c>
      <c r="K187" s="233"/>
      <c r="L187" s="43"/>
      <c r="M187" s="234" t="s">
        <v>1</v>
      </c>
      <c r="N187" s="235" t="s">
        <v>42</v>
      </c>
      <c r="O187" s="90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499</v>
      </c>
      <c r="AT187" s="238" t="s">
        <v>158</v>
      </c>
      <c r="AU187" s="238" t="s">
        <v>173</v>
      </c>
      <c r="AY187" s="16" t="s">
        <v>156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33</v>
      </c>
      <c r="BK187" s="239">
        <f>ROUND(I187*H187,2)</f>
        <v>0</v>
      </c>
      <c r="BL187" s="16" t="s">
        <v>499</v>
      </c>
      <c r="BM187" s="238" t="s">
        <v>1987</v>
      </c>
    </row>
    <row r="188" s="12" customFormat="1" ht="20.88" customHeight="1">
      <c r="A188" s="12"/>
      <c r="B188" s="210"/>
      <c r="C188" s="211"/>
      <c r="D188" s="212" t="s">
        <v>76</v>
      </c>
      <c r="E188" s="224" t="s">
        <v>1988</v>
      </c>
      <c r="F188" s="224" t="s">
        <v>1989</v>
      </c>
      <c r="G188" s="211"/>
      <c r="H188" s="211"/>
      <c r="I188" s="214"/>
      <c r="J188" s="225">
        <f>BK188</f>
        <v>0</v>
      </c>
      <c r="K188" s="211"/>
      <c r="L188" s="216"/>
      <c r="M188" s="217"/>
      <c r="N188" s="218"/>
      <c r="O188" s="218"/>
      <c r="P188" s="219">
        <f>SUM(P189:P194)</f>
        <v>0</v>
      </c>
      <c r="Q188" s="218"/>
      <c r="R188" s="219">
        <f>SUM(R189:R194)</f>
        <v>0</v>
      </c>
      <c r="S188" s="218"/>
      <c r="T188" s="220">
        <f>SUM(T189:T194)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1" t="s">
        <v>173</v>
      </c>
      <c r="AT188" s="222" t="s">
        <v>76</v>
      </c>
      <c r="AU188" s="222" t="s">
        <v>85</v>
      </c>
      <c r="AY188" s="221" t="s">
        <v>156</v>
      </c>
      <c r="BK188" s="223">
        <f>SUM(BK189:BK194)</f>
        <v>0</v>
      </c>
    </row>
    <row r="189" s="2" customFormat="1" ht="24.15" customHeight="1">
      <c r="A189" s="37"/>
      <c r="B189" s="38"/>
      <c r="C189" s="226" t="s">
        <v>351</v>
      </c>
      <c r="D189" s="226" t="s">
        <v>158</v>
      </c>
      <c r="E189" s="227" t="s">
        <v>1990</v>
      </c>
      <c r="F189" s="228" t="s">
        <v>1991</v>
      </c>
      <c r="G189" s="229" t="s">
        <v>288</v>
      </c>
      <c r="H189" s="230">
        <v>32</v>
      </c>
      <c r="I189" s="231"/>
      <c r="J189" s="232">
        <f>ROUND(I189*H189,2)</f>
        <v>0</v>
      </c>
      <c r="K189" s="233"/>
      <c r="L189" s="43"/>
      <c r="M189" s="234" t="s">
        <v>1</v>
      </c>
      <c r="N189" s="235" t="s">
        <v>42</v>
      </c>
      <c r="O189" s="90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499</v>
      </c>
      <c r="AT189" s="238" t="s">
        <v>158</v>
      </c>
      <c r="AU189" s="238" t="s">
        <v>173</v>
      </c>
      <c r="AY189" s="16" t="s">
        <v>156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33</v>
      </c>
      <c r="BK189" s="239">
        <f>ROUND(I189*H189,2)</f>
        <v>0</v>
      </c>
      <c r="BL189" s="16" t="s">
        <v>499</v>
      </c>
      <c r="BM189" s="238" t="s">
        <v>1992</v>
      </c>
    </row>
    <row r="190" s="13" customFormat="1">
      <c r="A190" s="13"/>
      <c r="B190" s="240"/>
      <c r="C190" s="241"/>
      <c r="D190" s="242" t="s">
        <v>164</v>
      </c>
      <c r="E190" s="243" t="s">
        <v>1</v>
      </c>
      <c r="F190" s="244" t="s">
        <v>1993</v>
      </c>
      <c r="G190" s="241"/>
      <c r="H190" s="245">
        <v>32</v>
      </c>
      <c r="I190" s="246"/>
      <c r="J190" s="241"/>
      <c r="K190" s="241"/>
      <c r="L190" s="247"/>
      <c r="M190" s="248"/>
      <c r="N190" s="249"/>
      <c r="O190" s="249"/>
      <c r="P190" s="249"/>
      <c r="Q190" s="249"/>
      <c r="R190" s="249"/>
      <c r="S190" s="249"/>
      <c r="T190" s="25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1" t="s">
        <v>164</v>
      </c>
      <c r="AU190" s="251" t="s">
        <v>173</v>
      </c>
      <c r="AV190" s="13" t="s">
        <v>85</v>
      </c>
      <c r="AW190" s="13" t="s">
        <v>31</v>
      </c>
      <c r="AX190" s="13" t="s">
        <v>33</v>
      </c>
      <c r="AY190" s="251" t="s">
        <v>156</v>
      </c>
    </row>
    <row r="191" s="2" customFormat="1" ht="24.15" customHeight="1">
      <c r="A191" s="37"/>
      <c r="B191" s="38"/>
      <c r="C191" s="226" t="s">
        <v>366</v>
      </c>
      <c r="D191" s="226" t="s">
        <v>158</v>
      </c>
      <c r="E191" s="227" t="s">
        <v>1994</v>
      </c>
      <c r="F191" s="228" t="s">
        <v>1995</v>
      </c>
      <c r="G191" s="229" t="s">
        <v>288</v>
      </c>
      <c r="H191" s="230">
        <v>2</v>
      </c>
      <c r="I191" s="231"/>
      <c r="J191" s="232">
        <f>ROUND(I191*H191,2)</f>
        <v>0</v>
      </c>
      <c r="K191" s="233"/>
      <c r="L191" s="43"/>
      <c r="M191" s="234" t="s">
        <v>1</v>
      </c>
      <c r="N191" s="235" t="s">
        <v>42</v>
      </c>
      <c r="O191" s="90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8" t="s">
        <v>499</v>
      </c>
      <c r="AT191" s="238" t="s">
        <v>158</v>
      </c>
      <c r="AU191" s="238" t="s">
        <v>173</v>
      </c>
      <c r="AY191" s="16" t="s">
        <v>156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6" t="s">
        <v>33</v>
      </c>
      <c r="BK191" s="239">
        <f>ROUND(I191*H191,2)</f>
        <v>0</v>
      </c>
      <c r="BL191" s="16" t="s">
        <v>499</v>
      </c>
      <c r="BM191" s="238" t="s">
        <v>1996</v>
      </c>
    </row>
    <row r="192" s="2" customFormat="1" ht="16.5" customHeight="1">
      <c r="A192" s="37"/>
      <c r="B192" s="38"/>
      <c r="C192" s="226" t="s">
        <v>375</v>
      </c>
      <c r="D192" s="226" t="s">
        <v>158</v>
      </c>
      <c r="E192" s="227" t="s">
        <v>1997</v>
      </c>
      <c r="F192" s="228" t="s">
        <v>1998</v>
      </c>
      <c r="G192" s="229" t="s">
        <v>288</v>
      </c>
      <c r="H192" s="230">
        <v>2</v>
      </c>
      <c r="I192" s="231"/>
      <c r="J192" s="232">
        <f>ROUND(I192*H192,2)</f>
        <v>0</v>
      </c>
      <c r="K192" s="233"/>
      <c r="L192" s="43"/>
      <c r="M192" s="234" t="s">
        <v>1</v>
      </c>
      <c r="N192" s="235" t="s">
        <v>42</v>
      </c>
      <c r="O192" s="90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8" t="s">
        <v>499</v>
      </c>
      <c r="AT192" s="238" t="s">
        <v>158</v>
      </c>
      <c r="AU192" s="238" t="s">
        <v>173</v>
      </c>
      <c r="AY192" s="16" t="s">
        <v>156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6" t="s">
        <v>33</v>
      </c>
      <c r="BK192" s="239">
        <f>ROUND(I192*H192,2)</f>
        <v>0</v>
      </c>
      <c r="BL192" s="16" t="s">
        <v>499</v>
      </c>
      <c r="BM192" s="238" t="s">
        <v>1999</v>
      </c>
    </row>
    <row r="193" s="2" customFormat="1" ht="16.5" customHeight="1">
      <c r="A193" s="37"/>
      <c r="B193" s="38"/>
      <c r="C193" s="226" t="s">
        <v>388</v>
      </c>
      <c r="D193" s="226" t="s">
        <v>158</v>
      </c>
      <c r="E193" s="227" t="s">
        <v>2000</v>
      </c>
      <c r="F193" s="228" t="s">
        <v>2001</v>
      </c>
      <c r="G193" s="229" t="s">
        <v>288</v>
      </c>
      <c r="H193" s="230">
        <v>2</v>
      </c>
      <c r="I193" s="231"/>
      <c r="J193" s="232">
        <f>ROUND(I193*H193,2)</f>
        <v>0</v>
      </c>
      <c r="K193" s="233"/>
      <c r="L193" s="43"/>
      <c r="M193" s="234" t="s">
        <v>1</v>
      </c>
      <c r="N193" s="235" t="s">
        <v>42</v>
      </c>
      <c r="O193" s="90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8" t="s">
        <v>499</v>
      </c>
      <c r="AT193" s="238" t="s">
        <v>158</v>
      </c>
      <c r="AU193" s="238" t="s">
        <v>173</v>
      </c>
      <c r="AY193" s="16" t="s">
        <v>156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6" t="s">
        <v>33</v>
      </c>
      <c r="BK193" s="239">
        <f>ROUND(I193*H193,2)</f>
        <v>0</v>
      </c>
      <c r="BL193" s="16" t="s">
        <v>499</v>
      </c>
      <c r="BM193" s="238" t="s">
        <v>2002</v>
      </c>
    </row>
    <row r="194" s="2" customFormat="1" ht="24.15" customHeight="1">
      <c r="A194" s="37"/>
      <c r="B194" s="38"/>
      <c r="C194" s="226" t="s">
        <v>414</v>
      </c>
      <c r="D194" s="226" t="s">
        <v>158</v>
      </c>
      <c r="E194" s="227" t="s">
        <v>2003</v>
      </c>
      <c r="F194" s="228" t="s">
        <v>2004</v>
      </c>
      <c r="G194" s="229" t="s">
        <v>276</v>
      </c>
      <c r="H194" s="230">
        <v>34</v>
      </c>
      <c r="I194" s="231"/>
      <c r="J194" s="232">
        <f>ROUND(I194*H194,2)</f>
        <v>0</v>
      </c>
      <c r="K194" s="233"/>
      <c r="L194" s="43"/>
      <c r="M194" s="234" t="s">
        <v>1</v>
      </c>
      <c r="N194" s="235" t="s">
        <v>42</v>
      </c>
      <c r="O194" s="90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8" t="s">
        <v>499</v>
      </c>
      <c r="AT194" s="238" t="s">
        <v>158</v>
      </c>
      <c r="AU194" s="238" t="s">
        <v>173</v>
      </c>
      <c r="AY194" s="16" t="s">
        <v>156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6" t="s">
        <v>33</v>
      </c>
      <c r="BK194" s="239">
        <f>ROUND(I194*H194,2)</f>
        <v>0</v>
      </c>
      <c r="BL194" s="16" t="s">
        <v>499</v>
      </c>
      <c r="BM194" s="238" t="s">
        <v>2005</v>
      </c>
    </row>
    <row r="195" s="12" customFormat="1" ht="20.88" customHeight="1">
      <c r="A195" s="12"/>
      <c r="B195" s="210"/>
      <c r="C195" s="211"/>
      <c r="D195" s="212" t="s">
        <v>76</v>
      </c>
      <c r="E195" s="224" t="s">
        <v>2006</v>
      </c>
      <c r="F195" s="224" t="s">
        <v>2007</v>
      </c>
      <c r="G195" s="211"/>
      <c r="H195" s="211"/>
      <c r="I195" s="214"/>
      <c r="J195" s="225">
        <f>BK195</f>
        <v>0</v>
      </c>
      <c r="K195" s="211"/>
      <c r="L195" s="216"/>
      <c r="M195" s="217"/>
      <c r="N195" s="218"/>
      <c r="O195" s="218"/>
      <c r="P195" s="219">
        <f>SUM(P196:P199)</f>
        <v>0</v>
      </c>
      <c r="Q195" s="218"/>
      <c r="R195" s="219">
        <f>SUM(R196:R199)</f>
        <v>0</v>
      </c>
      <c r="S195" s="218"/>
      <c r="T195" s="220">
        <f>SUM(T196:T199)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21" t="s">
        <v>173</v>
      </c>
      <c r="AT195" s="222" t="s">
        <v>76</v>
      </c>
      <c r="AU195" s="222" t="s">
        <v>85</v>
      </c>
      <c r="AY195" s="221" t="s">
        <v>156</v>
      </c>
      <c r="BK195" s="223">
        <f>SUM(BK196:BK199)</f>
        <v>0</v>
      </c>
    </row>
    <row r="196" s="2" customFormat="1" ht="16.5" customHeight="1">
      <c r="A196" s="37"/>
      <c r="B196" s="38"/>
      <c r="C196" s="226" t="s">
        <v>430</v>
      </c>
      <c r="D196" s="226" t="s">
        <v>158</v>
      </c>
      <c r="E196" s="227" t="s">
        <v>2008</v>
      </c>
      <c r="F196" s="228" t="s">
        <v>2009</v>
      </c>
      <c r="G196" s="229" t="s">
        <v>276</v>
      </c>
      <c r="H196" s="230">
        <v>38</v>
      </c>
      <c r="I196" s="231"/>
      <c r="J196" s="232">
        <f>ROUND(I196*H196,2)</f>
        <v>0</v>
      </c>
      <c r="K196" s="233"/>
      <c r="L196" s="43"/>
      <c r="M196" s="234" t="s">
        <v>1</v>
      </c>
      <c r="N196" s="235" t="s">
        <v>42</v>
      </c>
      <c r="O196" s="90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8" t="s">
        <v>499</v>
      </c>
      <c r="AT196" s="238" t="s">
        <v>158</v>
      </c>
      <c r="AU196" s="238" t="s">
        <v>173</v>
      </c>
      <c r="AY196" s="16" t="s">
        <v>156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6" t="s">
        <v>33</v>
      </c>
      <c r="BK196" s="239">
        <f>ROUND(I196*H196,2)</f>
        <v>0</v>
      </c>
      <c r="BL196" s="16" t="s">
        <v>499</v>
      </c>
      <c r="BM196" s="238" t="s">
        <v>2010</v>
      </c>
    </row>
    <row r="197" s="2" customFormat="1" ht="16.5" customHeight="1">
      <c r="A197" s="37"/>
      <c r="B197" s="38"/>
      <c r="C197" s="226" t="s">
        <v>435</v>
      </c>
      <c r="D197" s="226" t="s">
        <v>158</v>
      </c>
      <c r="E197" s="227" t="s">
        <v>2011</v>
      </c>
      <c r="F197" s="228" t="s">
        <v>2012</v>
      </c>
      <c r="G197" s="229" t="s">
        <v>276</v>
      </c>
      <c r="H197" s="230">
        <v>15</v>
      </c>
      <c r="I197" s="231"/>
      <c r="J197" s="232">
        <f>ROUND(I197*H197,2)</f>
        <v>0</v>
      </c>
      <c r="K197" s="233"/>
      <c r="L197" s="43"/>
      <c r="M197" s="234" t="s">
        <v>1</v>
      </c>
      <c r="N197" s="235" t="s">
        <v>42</v>
      </c>
      <c r="O197" s="90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8" t="s">
        <v>499</v>
      </c>
      <c r="AT197" s="238" t="s">
        <v>158</v>
      </c>
      <c r="AU197" s="238" t="s">
        <v>173</v>
      </c>
      <c r="AY197" s="16" t="s">
        <v>156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6" t="s">
        <v>33</v>
      </c>
      <c r="BK197" s="239">
        <f>ROUND(I197*H197,2)</f>
        <v>0</v>
      </c>
      <c r="BL197" s="16" t="s">
        <v>499</v>
      </c>
      <c r="BM197" s="238" t="s">
        <v>2013</v>
      </c>
    </row>
    <row r="198" s="2" customFormat="1" ht="16.5" customHeight="1">
      <c r="A198" s="37"/>
      <c r="B198" s="38"/>
      <c r="C198" s="226" t="s">
        <v>440</v>
      </c>
      <c r="D198" s="226" t="s">
        <v>158</v>
      </c>
      <c r="E198" s="227" t="s">
        <v>2014</v>
      </c>
      <c r="F198" s="228" t="s">
        <v>2015</v>
      </c>
      <c r="G198" s="229" t="s">
        <v>276</v>
      </c>
      <c r="H198" s="230">
        <v>6</v>
      </c>
      <c r="I198" s="231"/>
      <c r="J198" s="232">
        <f>ROUND(I198*H198,2)</f>
        <v>0</v>
      </c>
      <c r="K198" s="233"/>
      <c r="L198" s="43"/>
      <c r="M198" s="234" t="s">
        <v>1</v>
      </c>
      <c r="N198" s="235" t="s">
        <v>42</v>
      </c>
      <c r="O198" s="90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8" t="s">
        <v>499</v>
      </c>
      <c r="AT198" s="238" t="s">
        <v>158</v>
      </c>
      <c r="AU198" s="238" t="s">
        <v>173</v>
      </c>
      <c r="AY198" s="16" t="s">
        <v>156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6" t="s">
        <v>33</v>
      </c>
      <c r="BK198" s="239">
        <f>ROUND(I198*H198,2)</f>
        <v>0</v>
      </c>
      <c r="BL198" s="16" t="s">
        <v>499</v>
      </c>
      <c r="BM198" s="238" t="s">
        <v>2016</v>
      </c>
    </row>
    <row r="199" s="2" customFormat="1" ht="16.5" customHeight="1">
      <c r="A199" s="37"/>
      <c r="B199" s="38"/>
      <c r="C199" s="226" t="s">
        <v>445</v>
      </c>
      <c r="D199" s="226" t="s">
        <v>158</v>
      </c>
      <c r="E199" s="227" t="s">
        <v>2017</v>
      </c>
      <c r="F199" s="228" t="s">
        <v>2018</v>
      </c>
      <c r="G199" s="229" t="s">
        <v>276</v>
      </c>
      <c r="H199" s="230">
        <v>1</v>
      </c>
      <c r="I199" s="231"/>
      <c r="J199" s="232">
        <f>ROUND(I199*H199,2)</f>
        <v>0</v>
      </c>
      <c r="K199" s="233"/>
      <c r="L199" s="43"/>
      <c r="M199" s="234" t="s">
        <v>1</v>
      </c>
      <c r="N199" s="235" t="s">
        <v>42</v>
      </c>
      <c r="O199" s="90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8" t="s">
        <v>499</v>
      </c>
      <c r="AT199" s="238" t="s">
        <v>158</v>
      </c>
      <c r="AU199" s="238" t="s">
        <v>173</v>
      </c>
      <c r="AY199" s="16" t="s">
        <v>156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6" t="s">
        <v>33</v>
      </c>
      <c r="BK199" s="239">
        <f>ROUND(I199*H199,2)</f>
        <v>0</v>
      </c>
      <c r="BL199" s="16" t="s">
        <v>499</v>
      </c>
      <c r="BM199" s="238" t="s">
        <v>2019</v>
      </c>
    </row>
    <row r="200" s="12" customFormat="1" ht="20.88" customHeight="1">
      <c r="A200" s="12"/>
      <c r="B200" s="210"/>
      <c r="C200" s="211"/>
      <c r="D200" s="212" t="s">
        <v>76</v>
      </c>
      <c r="E200" s="224" t="s">
        <v>2020</v>
      </c>
      <c r="F200" s="224" t="s">
        <v>2021</v>
      </c>
      <c r="G200" s="211"/>
      <c r="H200" s="211"/>
      <c r="I200" s="214"/>
      <c r="J200" s="225">
        <f>BK200</f>
        <v>0</v>
      </c>
      <c r="K200" s="211"/>
      <c r="L200" s="216"/>
      <c r="M200" s="217"/>
      <c r="N200" s="218"/>
      <c r="O200" s="218"/>
      <c r="P200" s="219">
        <f>P201</f>
        <v>0</v>
      </c>
      <c r="Q200" s="218"/>
      <c r="R200" s="219">
        <f>R201</f>
        <v>0</v>
      </c>
      <c r="S200" s="218"/>
      <c r="T200" s="220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1" t="s">
        <v>173</v>
      </c>
      <c r="AT200" s="222" t="s">
        <v>76</v>
      </c>
      <c r="AU200" s="222" t="s">
        <v>85</v>
      </c>
      <c r="AY200" s="221" t="s">
        <v>156</v>
      </c>
      <c r="BK200" s="223">
        <f>BK201</f>
        <v>0</v>
      </c>
    </row>
    <row r="201" s="2" customFormat="1" ht="16.5" customHeight="1">
      <c r="A201" s="37"/>
      <c r="B201" s="38"/>
      <c r="C201" s="226" t="s">
        <v>450</v>
      </c>
      <c r="D201" s="226" t="s">
        <v>158</v>
      </c>
      <c r="E201" s="227" t="s">
        <v>2022</v>
      </c>
      <c r="F201" s="228" t="s">
        <v>2023</v>
      </c>
      <c r="G201" s="229" t="s">
        <v>2024</v>
      </c>
      <c r="H201" s="230">
        <v>8</v>
      </c>
      <c r="I201" s="231"/>
      <c r="J201" s="232">
        <f>ROUND(I201*H201,2)</f>
        <v>0</v>
      </c>
      <c r="K201" s="233"/>
      <c r="L201" s="43"/>
      <c r="M201" s="234" t="s">
        <v>1</v>
      </c>
      <c r="N201" s="235" t="s">
        <v>42</v>
      </c>
      <c r="O201" s="90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8" t="s">
        <v>499</v>
      </c>
      <c r="AT201" s="238" t="s">
        <v>158</v>
      </c>
      <c r="AU201" s="238" t="s">
        <v>173</v>
      </c>
      <c r="AY201" s="16" t="s">
        <v>156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6" t="s">
        <v>33</v>
      </c>
      <c r="BK201" s="239">
        <f>ROUND(I201*H201,2)</f>
        <v>0</v>
      </c>
      <c r="BL201" s="16" t="s">
        <v>499</v>
      </c>
      <c r="BM201" s="238" t="s">
        <v>2025</v>
      </c>
    </row>
    <row r="202" s="12" customFormat="1" ht="20.88" customHeight="1">
      <c r="A202" s="12"/>
      <c r="B202" s="210"/>
      <c r="C202" s="211"/>
      <c r="D202" s="212" t="s">
        <v>76</v>
      </c>
      <c r="E202" s="224" t="s">
        <v>2026</v>
      </c>
      <c r="F202" s="224" t="s">
        <v>2027</v>
      </c>
      <c r="G202" s="211"/>
      <c r="H202" s="211"/>
      <c r="I202" s="214"/>
      <c r="J202" s="225">
        <f>BK202</f>
        <v>0</v>
      </c>
      <c r="K202" s="211"/>
      <c r="L202" s="216"/>
      <c r="M202" s="217"/>
      <c r="N202" s="218"/>
      <c r="O202" s="218"/>
      <c r="P202" s="219">
        <f>SUM(P203:P204)</f>
        <v>0</v>
      </c>
      <c r="Q202" s="218"/>
      <c r="R202" s="219">
        <f>SUM(R203:R204)</f>
        <v>0</v>
      </c>
      <c r="S202" s="218"/>
      <c r="T202" s="220">
        <f>SUM(T203:T204)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1" t="s">
        <v>173</v>
      </c>
      <c r="AT202" s="222" t="s">
        <v>76</v>
      </c>
      <c r="AU202" s="222" t="s">
        <v>85</v>
      </c>
      <c r="AY202" s="221" t="s">
        <v>156</v>
      </c>
      <c r="BK202" s="223">
        <f>SUM(BK203:BK204)</f>
        <v>0</v>
      </c>
    </row>
    <row r="203" s="2" customFormat="1" ht="24.15" customHeight="1">
      <c r="A203" s="37"/>
      <c r="B203" s="38"/>
      <c r="C203" s="226" t="s">
        <v>456</v>
      </c>
      <c r="D203" s="226" t="s">
        <v>158</v>
      </c>
      <c r="E203" s="227" t="s">
        <v>2028</v>
      </c>
      <c r="F203" s="228" t="s">
        <v>2029</v>
      </c>
      <c r="G203" s="229" t="s">
        <v>2030</v>
      </c>
      <c r="H203" s="230">
        <v>1</v>
      </c>
      <c r="I203" s="231"/>
      <c r="J203" s="232">
        <f>ROUND(I203*H203,2)</f>
        <v>0</v>
      </c>
      <c r="K203" s="233"/>
      <c r="L203" s="43"/>
      <c r="M203" s="234" t="s">
        <v>1</v>
      </c>
      <c r="N203" s="235" t="s">
        <v>42</v>
      </c>
      <c r="O203" s="90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8" t="s">
        <v>499</v>
      </c>
      <c r="AT203" s="238" t="s">
        <v>158</v>
      </c>
      <c r="AU203" s="238" t="s">
        <v>173</v>
      </c>
      <c r="AY203" s="16" t="s">
        <v>156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6" t="s">
        <v>33</v>
      </c>
      <c r="BK203" s="239">
        <f>ROUND(I203*H203,2)</f>
        <v>0</v>
      </c>
      <c r="BL203" s="16" t="s">
        <v>499</v>
      </c>
      <c r="BM203" s="238" t="s">
        <v>2031</v>
      </c>
    </row>
    <row r="204" s="2" customFormat="1" ht="16.5" customHeight="1">
      <c r="A204" s="37"/>
      <c r="B204" s="38"/>
      <c r="C204" s="226" t="s">
        <v>461</v>
      </c>
      <c r="D204" s="226" t="s">
        <v>158</v>
      </c>
      <c r="E204" s="227" t="s">
        <v>2032</v>
      </c>
      <c r="F204" s="228" t="s">
        <v>2033</v>
      </c>
      <c r="G204" s="229" t="s">
        <v>2030</v>
      </c>
      <c r="H204" s="230">
        <v>1</v>
      </c>
      <c r="I204" s="231"/>
      <c r="J204" s="232">
        <f>ROUND(I204*H204,2)</f>
        <v>0</v>
      </c>
      <c r="K204" s="233"/>
      <c r="L204" s="43"/>
      <c r="M204" s="234" t="s">
        <v>1</v>
      </c>
      <c r="N204" s="235" t="s">
        <v>42</v>
      </c>
      <c r="O204" s="90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8" t="s">
        <v>499</v>
      </c>
      <c r="AT204" s="238" t="s">
        <v>158</v>
      </c>
      <c r="AU204" s="238" t="s">
        <v>173</v>
      </c>
      <c r="AY204" s="16" t="s">
        <v>156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6" t="s">
        <v>33</v>
      </c>
      <c r="BK204" s="239">
        <f>ROUND(I204*H204,2)</f>
        <v>0</v>
      </c>
      <c r="BL204" s="16" t="s">
        <v>499</v>
      </c>
      <c r="BM204" s="238" t="s">
        <v>2034</v>
      </c>
    </row>
    <row r="205" s="12" customFormat="1" ht="22.8" customHeight="1">
      <c r="A205" s="12"/>
      <c r="B205" s="210"/>
      <c r="C205" s="211"/>
      <c r="D205" s="212" t="s">
        <v>76</v>
      </c>
      <c r="E205" s="224" t="s">
        <v>2035</v>
      </c>
      <c r="F205" s="224" t="s">
        <v>2036</v>
      </c>
      <c r="G205" s="211"/>
      <c r="H205" s="211"/>
      <c r="I205" s="214"/>
      <c r="J205" s="225">
        <f>BK205</f>
        <v>0</v>
      </c>
      <c r="K205" s="211"/>
      <c r="L205" s="216"/>
      <c r="M205" s="217"/>
      <c r="N205" s="218"/>
      <c r="O205" s="218"/>
      <c r="P205" s="219">
        <f>P206+P214+P225+P227+P241+P244+P246+P250+P265</f>
        <v>0</v>
      </c>
      <c r="Q205" s="218"/>
      <c r="R205" s="219">
        <f>R206+R214+R225+R227+R241+R244+R246+R250+R265</f>
        <v>0</v>
      </c>
      <c r="S205" s="218"/>
      <c r="T205" s="220">
        <f>T206+T214+T225+T227+T241+T244+T246+T250+T265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21" t="s">
        <v>173</v>
      </c>
      <c r="AT205" s="222" t="s">
        <v>76</v>
      </c>
      <c r="AU205" s="222" t="s">
        <v>33</v>
      </c>
      <c r="AY205" s="221" t="s">
        <v>156</v>
      </c>
      <c r="BK205" s="223">
        <f>BK206+BK214+BK225+BK227+BK241+BK244+BK246+BK250+BK265</f>
        <v>0</v>
      </c>
    </row>
    <row r="206" s="12" customFormat="1" ht="20.88" customHeight="1">
      <c r="A206" s="12"/>
      <c r="B206" s="210"/>
      <c r="C206" s="211"/>
      <c r="D206" s="212" t="s">
        <v>76</v>
      </c>
      <c r="E206" s="224" t="s">
        <v>2037</v>
      </c>
      <c r="F206" s="224" t="s">
        <v>2038</v>
      </c>
      <c r="G206" s="211"/>
      <c r="H206" s="211"/>
      <c r="I206" s="214"/>
      <c r="J206" s="225">
        <f>BK206</f>
        <v>0</v>
      </c>
      <c r="K206" s="211"/>
      <c r="L206" s="216"/>
      <c r="M206" s="217"/>
      <c r="N206" s="218"/>
      <c r="O206" s="218"/>
      <c r="P206" s="219">
        <f>SUM(P207:P213)</f>
        <v>0</v>
      </c>
      <c r="Q206" s="218"/>
      <c r="R206" s="219">
        <f>SUM(R207:R213)</f>
        <v>0</v>
      </c>
      <c r="S206" s="218"/>
      <c r="T206" s="220">
        <f>SUM(T207:T213)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21" t="s">
        <v>173</v>
      </c>
      <c r="AT206" s="222" t="s">
        <v>76</v>
      </c>
      <c r="AU206" s="222" t="s">
        <v>85</v>
      </c>
      <c r="AY206" s="221" t="s">
        <v>156</v>
      </c>
      <c r="BK206" s="223">
        <f>SUM(BK207:BK213)</f>
        <v>0</v>
      </c>
    </row>
    <row r="207" s="2" customFormat="1" ht="16.5" customHeight="1">
      <c r="A207" s="37"/>
      <c r="B207" s="38"/>
      <c r="C207" s="252" t="s">
        <v>466</v>
      </c>
      <c r="D207" s="252" t="s">
        <v>263</v>
      </c>
      <c r="E207" s="253" t="s">
        <v>2039</v>
      </c>
      <c r="F207" s="254" t="s">
        <v>2040</v>
      </c>
      <c r="G207" s="255" t="s">
        <v>288</v>
      </c>
      <c r="H207" s="256">
        <v>10</v>
      </c>
      <c r="I207" s="257"/>
      <c r="J207" s="258">
        <f>ROUND(I207*H207,2)</f>
        <v>0</v>
      </c>
      <c r="K207" s="259"/>
      <c r="L207" s="260"/>
      <c r="M207" s="261" t="s">
        <v>1</v>
      </c>
      <c r="N207" s="262" t="s">
        <v>42</v>
      </c>
      <c r="O207" s="90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8" t="s">
        <v>1497</v>
      </c>
      <c r="AT207" s="238" t="s">
        <v>263</v>
      </c>
      <c r="AU207" s="238" t="s">
        <v>173</v>
      </c>
      <c r="AY207" s="16" t="s">
        <v>156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6" t="s">
        <v>33</v>
      </c>
      <c r="BK207" s="239">
        <f>ROUND(I207*H207,2)</f>
        <v>0</v>
      </c>
      <c r="BL207" s="16" t="s">
        <v>499</v>
      </c>
      <c r="BM207" s="238" t="s">
        <v>2041</v>
      </c>
    </row>
    <row r="208" s="2" customFormat="1" ht="16.5" customHeight="1">
      <c r="A208" s="37"/>
      <c r="B208" s="38"/>
      <c r="C208" s="252" t="s">
        <v>471</v>
      </c>
      <c r="D208" s="252" t="s">
        <v>263</v>
      </c>
      <c r="E208" s="253" t="s">
        <v>2042</v>
      </c>
      <c r="F208" s="254" t="s">
        <v>2043</v>
      </c>
      <c r="G208" s="255" t="s">
        <v>288</v>
      </c>
      <c r="H208" s="256">
        <v>30</v>
      </c>
      <c r="I208" s="257"/>
      <c r="J208" s="258">
        <f>ROUND(I208*H208,2)</f>
        <v>0</v>
      </c>
      <c r="K208" s="259"/>
      <c r="L208" s="260"/>
      <c r="M208" s="261" t="s">
        <v>1</v>
      </c>
      <c r="N208" s="262" t="s">
        <v>42</v>
      </c>
      <c r="O208" s="90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8" t="s">
        <v>1497</v>
      </c>
      <c r="AT208" s="238" t="s">
        <v>263</v>
      </c>
      <c r="AU208" s="238" t="s">
        <v>173</v>
      </c>
      <c r="AY208" s="16" t="s">
        <v>156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6" t="s">
        <v>33</v>
      </c>
      <c r="BK208" s="239">
        <f>ROUND(I208*H208,2)</f>
        <v>0</v>
      </c>
      <c r="BL208" s="16" t="s">
        <v>499</v>
      </c>
      <c r="BM208" s="238" t="s">
        <v>2044</v>
      </c>
    </row>
    <row r="209" s="2" customFormat="1" ht="16.5" customHeight="1">
      <c r="A209" s="37"/>
      <c r="B209" s="38"/>
      <c r="C209" s="252" t="s">
        <v>475</v>
      </c>
      <c r="D209" s="252" t="s">
        <v>263</v>
      </c>
      <c r="E209" s="253" t="s">
        <v>2045</v>
      </c>
      <c r="F209" s="254" t="s">
        <v>2046</v>
      </c>
      <c r="G209" s="255" t="s">
        <v>288</v>
      </c>
      <c r="H209" s="256">
        <v>2</v>
      </c>
      <c r="I209" s="257"/>
      <c r="J209" s="258">
        <f>ROUND(I209*H209,2)</f>
        <v>0</v>
      </c>
      <c r="K209" s="259"/>
      <c r="L209" s="260"/>
      <c r="M209" s="261" t="s">
        <v>1</v>
      </c>
      <c r="N209" s="262" t="s">
        <v>42</v>
      </c>
      <c r="O209" s="90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8" t="s">
        <v>1497</v>
      </c>
      <c r="AT209" s="238" t="s">
        <v>263</v>
      </c>
      <c r="AU209" s="238" t="s">
        <v>173</v>
      </c>
      <c r="AY209" s="16" t="s">
        <v>156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6" t="s">
        <v>33</v>
      </c>
      <c r="BK209" s="239">
        <f>ROUND(I209*H209,2)</f>
        <v>0</v>
      </c>
      <c r="BL209" s="16" t="s">
        <v>499</v>
      </c>
      <c r="BM209" s="238" t="s">
        <v>2047</v>
      </c>
    </row>
    <row r="210" s="2" customFormat="1" ht="16.5" customHeight="1">
      <c r="A210" s="37"/>
      <c r="B210" s="38"/>
      <c r="C210" s="252" t="s">
        <v>480</v>
      </c>
      <c r="D210" s="252" t="s">
        <v>263</v>
      </c>
      <c r="E210" s="253" t="s">
        <v>2048</v>
      </c>
      <c r="F210" s="254" t="s">
        <v>2049</v>
      </c>
      <c r="G210" s="255" t="s">
        <v>288</v>
      </c>
      <c r="H210" s="256">
        <v>10</v>
      </c>
      <c r="I210" s="257"/>
      <c r="J210" s="258">
        <f>ROUND(I210*H210,2)</f>
        <v>0</v>
      </c>
      <c r="K210" s="259"/>
      <c r="L210" s="260"/>
      <c r="M210" s="261" t="s">
        <v>1</v>
      </c>
      <c r="N210" s="262" t="s">
        <v>42</v>
      </c>
      <c r="O210" s="90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8" t="s">
        <v>1497</v>
      </c>
      <c r="AT210" s="238" t="s">
        <v>263</v>
      </c>
      <c r="AU210" s="238" t="s">
        <v>173</v>
      </c>
      <c r="AY210" s="16" t="s">
        <v>156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6" t="s">
        <v>33</v>
      </c>
      <c r="BK210" s="239">
        <f>ROUND(I210*H210,2)</f>
        <v>0</v>
      </c>
      <c r="BL210" s="16" t="s">
        <v>499</v>
      </c>
      <c r="BM210" s="238" t="s">
        <v>2050</v>
      </c>
    </row>
    <row r="211" s="2" customFormat="1" ht="16.5" customHeight="1">
      <c r="A211" s="37"/>
      <c r="B211" s="38"/>
      <c r="C211" s="252" t="s">
        <v>485</v>
      </c>
      <c r="D211" s="252" t="s">
        <v>263</v>
      </c>
      <c r="E211" s="253" t="s">
        <v>2051</v>
      </c>
      <c r="F211" s="254" t="s">
        <v>2052</v>
      </c>
      <c r="G211" s="255" t="s">
        <v>288</v>
      </c>
      <c r="H211" s="256">
        <v>1</v>
      </c>
      <c r="I211" s="257"/>
      <c r="J211" s="258">
        <f>ROUND(I211*H211,2)</f>
        <v>0</v>
      </c>
      <c r="K211" s="259"/>
      <c r="L211" s="260"/>
      <c r="M211" s="261" t="s">
        <v>1</v>
      </c>
      <c r="N211" s="262" t="s">
        <v>42</v>
      </c>
      <c r="O211" s="90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8" t="s">
        <v>1497</v>
      </c>
      <c r="AT211" s="238" t="s">
        <v>263</v>
      </c>
      <c r="AU211" s="238" t="s">
        <v>173</v>
      </c>
      <c r="AY211" s="16" t="s">
        <v>156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6" t="s">
        <v>33</v>
      </c>
      <c r="BK211" s="239">
        <f>ROUND(I211*H211,2)</f>
        <v>0</v>
      </c>
      <c r="BL211" s="16" t="s">
        <v>499</v>
      </c>
      <c r="BM211" s="238" t="s">
        <v>2053</v>
      </c>
    </row>
    <row r="212" s="2" customFormat="1" ht="16.5" customHeight="1">
      <c r="A212" s="37"/>
      <c r="B212" s="38"/>
      <c r="C212" s="252" t="s">
        <v>492</v>
      </c>
      <c r="D212" s="252" t="s">
        <v>263</v>
      </c>
      <c r="E212" s="253" t="s">
        <v>2054</v>
      </c>
      <c r="F212" s="254" t="s">
        <v>2055</v>
      </c>
      <c r="G212" s="255" t="s">
        <v>288</v>
      </c>
      <c r="H212" s="256">
        <v>17</v>
      </c>
      <c r="I212" s="257"/>
      <c r="J212" s="258">
        <f>ROUND(I212*H212,2)</f>
        <v>0</v>
      </c>
      <c r="K212" s="259"/>
      <c r="L212" s="260"/>
      <c r="M212" s="261" t="s">
        <v>1</v>
      </c>
      <c r="N212" s="262" t="s">
        <v>42</v>
      </c>
      <c r="O212" s="90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8" t="s">
        <v>1497</v>
      </c>
      <c r="AT212" s="238" t="s">
        <v>263</v>
      </c>
      <c r="AU212" s="238" t="s">
        <v>173</v>
      </c>
      <c r="AY212" s="16" t="s">
        <v>156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6" t="s">
        <v>33</v>
      </c>
      <c r="BK212" s="239">
        <f>ROUND(I212*H212,2)</f>
        <v>0</v>
      </c>
      <c r="BL212" s="16" t="s">
        <v>499</v>
      </c>
      <c r="BM212" s="238" t="s">
        <v>2056</v>
      </c>
    </row>
    <row r="213" s="2" customFormat="1" ht="16.5" customHeight="1">
      <c r="A213" s="37"/>
      <c r="B213" s="38"/>
      <c r="C213" s="252" t="s">
        <v>499</v>
      </c>
      <c r="D213" s="252" t="s">
        <v>263</v>
      </c>
      <c r="E213" s="253" t="s">
        <v>2057</v>
      </c>
      <c r="F213" s="254" t="s">
        <v>2058</v>
      </c>
      <c r="G213" s="255" t="s">
        <v>288</v>
      </c>
      <c r="H213" s="256">
        <v>1</v>
      </c>
      <c r="I213" s="257"/>
      <c r="J213" s="258">
        <f>ROUND(I213*H213,2)</f>
        <v>0</v>
      </c>
      <c r="K213" s="259"/>
      <c r="L213" s="260"/>
      <c r="M213" s="261" t="s">
        <v>1</v>
      </c>
      <c r="N213" s="262" t="s">
        <v>42</v>
      </c>
      <c r="O213" s="90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8" t="s">
        <v>1497</v>
      </c>
      <c r="AT213" s="238" t="s">
        <v>263</v>
      </c>
      <c r="AU213" s="238" t="s">
        <v>173</v>
      </c>
      <c r="AY213" s="16" t="s">
        <v>156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6" t="s">
        <v>33</v>
      </c>
      <c r="BK213" s="239">
        <f>ROUND(I213*H213,2)</f>
        <v>0</v>
      </c>
      <c r="BL213" s="16" t="s">
        <v>499</v>
      </c>
      <c r="BM213" s="238" t="s">
        <v>2059</v>
      </c>
    </row>
    <row r="214" s="12" customFormat="1" ht="20.88" customHeight="1">
      <c r="A214" s="12"/>
      <c r="B214" s="210"/>
      <c r="C214" s="211"/>
      <c r="D214" s="212" t="s">
        <v>76</v>
      </c>
      <c r="E214" s="224" t="s">
        <v>2060</v>
      </c>
      <c r="F214" s="224" t="s">
        <v>2061</v>
      </c>
      <c r="G214" s="211"/>
      <c r="H214" s="211"/>
      <c r="I214" s="214"/>
      <c r="J214" s="225">
        <f>BK214</f>
        <v>0</v>
      </c>
      <c r="K214" s="211"/>
      <c r="L214" s="216"/>
      <c r="M214" s="217"/>
      <c r="N214" s="218"/>
      <c r="O214" s="218"/>
      <c r="P214" s="219">
        <f>SUM(P215:P224)</f>
        <v>0</v>
      </c>
      <c r="Q214" s="218"/>
      <c r="R214" s="219">
        <f>SUM(R215:R224)</f>
        <v>0</v>
      </c>
      <c r="S214" s="218"/>
      <c r="T214" s="220">
        <f>SUM(T215:T224)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21" t="s">
        <v>173</v>
      </c>
      <c r="AT214" s="222" t="s">
        <v>76</v>
      </c>
      <c r="AU214" s="222" t="s">
        <v>85</v>
      </c>
      <c r="AY214" s="221" t="s">
        <v>156</v>
      </c>
      <c r="BK214" s="223">
        <f>SUM(BK215:BK224)</f>
        <v>0</v>
      </c>
    </row>
    <row r="215" s="2" customFormat="1" ht="16.5" customHeight="1">
      <c r="A215" s="37"/>
      <c r="B215" s="38"/>
      <c r="C215" s="252" t="s">
        <v>510</v>
      </c>
      <c r="D215" s="252" t="s">
        <v>263</v>
      </c>
      <c r="E215" s="253" t="s">
        <v>2062</v>
      </c>
      <c r="F215" s="254" t="s">
        <v>2063</v>
      </c>
      <c r="G215" s="255" t="s">
        <v>2064</v>
      </c>
      <c r="H215" s="256">
        <v>12</v>
      </c>
      <c r="I215" s="257"/>
      <c r="J215" s="258">
        <f>ROUND(I215*H215,2)</f>
        <v>0</v>
      </c>
      <c r="K215" s="259"/>
      <c r="L215" s="260"/>
      <c r="M215" s="261" t="s">
        <v>1</v>
      </c>
      <c r="N215" s="262" t="s">
        <v>42</v>
      </c>
      <c r="O215" s="90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8" t="s">
        <v>1497</v>
      </c>
      <c r="AT215" s="238" t="s">
        <v>263</v>
      </c>
      <c r="AU215" s="238" t="s">
        <v>173</v>
      </c>
      <c r="AY215" s="16" t="s">
        <v>156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6" t="s">
        <v>33</v>
      </c>
      <c r="BK215" s="239">
        <f>ROUND(I215*H215,2)</f>
        <v>0</v>
      </c>
      <c r="BL215" s="16" t="s">
        <v>499</v>
      </c>
      <c r="BM215" s="238" t="s">
        <v>2065</v>
      </c>
    </row>
    <row r="216" s="2" customFormat="1" ht="16.5" customHeight="1">
      <c r="A216" s="37"/>
      <c r="B216" s="38"/>
      <c r="C216" s="252" t="s">
        <v>514</v>
      </c>
      <c r="D216" s="252" t="s">
        <v>263</v>
      </c>
      <c r="E216" s="253" t="s">
        <v>2066</v>
      </c>
      <c r="F216" s="254" t="s">
        <v>2067</v>
      </c>
      <c r="G216" s="255" t="s">
        <v>2068</v>
      </c>
      <c r="H216" s="256">
        <v>6</v>
      </c>
      <c r="I216" s="257"/>
      <c r="J216" s="258">
        <f>ROUND(I216*H216,2)</f>
        <v>0</v>
      </c>
      <c r="K216" s="259"/>
      <c r="L216" s="260"/>
      <c r="M216" s="261" t="s">
        <v>1</v>
      </c>
      <c r="N216" s="262" t="s">
        <v>42</v>
      </c>
      <c r="O216" s="90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8" t="s">
        <v>1497</v>
      </c>
      <c r="AT216" s="238" t="s">
        <v>263</v>
      </c>
      <c r="AU216" s="238" t="s">
        <v>173</v>
      </c>
      <c r="AY216" s="16" t="s">
        <v>156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6" t="s">
        <v>33</v>
      </c>
      <c r="BK216" s="239">
        <f>ROUND(I216*H216,2)</f>
        <v>0</v>
      </c>
      <c r="BL216" s="16" t="s">
        <v>499</v>
      </c>
      <c r="BM216" s="238" t="s">
        <v>2069</v>
      </c>
    </row>
    <row r="217" s="2" customFormat="1" ht="21.75" customHeight="1">
      <c r="A217" s="37"/>
      <c r="B217" s="38"/>
      <c r="C217" s="252" t="s">
        <v>525</v>
      </c>
      <c r="D217" s="252" t="s">
        <v>263</v>
      </c>
      <c r="E217" s="253" t="s">
        <v>2070</v>
      </c>
      <c r="F217" s="254" t="s">
        <v>2071</v>
      </c>
      <c r="G217" s="255" t="s">
        <v>2068</v>
      </c>
      <c r="H217" s="256">
        <v>4.7599999999999998</v>
      </c>
      <c r="I217" s="257"/>
      <c r="J217" s="258">
        <f>ROUND(I217*H217,2)</f>
        <v>0</v>
      </c>
      <c r="K217" s="259"/>
      <c r="L217" s="260"/>
      <c r="M217" s="261" t="s">
        <v>1</v>
      </c>
      <c r="N217" s="262" t="s">
        <v>42</v>
      </c>
      <c r="O217" s="90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8" t="s">
        <v>1497</v>
      </c>
      <c r="AT217" s="238" t="s">
        <v>263</v>
      </c>
      <c r="AU217" s="238" t="s">
        <v>173</v>
      </c>
      <c r="AY217" s="16" t="s">
        <v>156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6" t="s">
        <v>33</v>
      </c>
      <c r="BK217" s="239">
        <f>ROUND(I217*H217,2)</f>
        <v>0</v>
      </c>
      <c r="BL217" s="16" t="s">
        <v>499</v>
      </c>
      <c r="BM217" s="238" t="s">
        <v>2072</v>
      </c>
    </row>
    <row r="218" s="2" customFormat="1" ht="21.75" customHeight="1">
      <c r="A218" s="37"/>
      <c r="B218" s="38"/>
      <c r="C218" s="252" t="s">
        <v>563</v>
      </c>
      <c r="D218" s="252" t="s">
        <v>263</v>
      </c>
      <c r="E218" s="253" t="s">
        <v>2073</v>
      </c>
      <c r="F218" s="254" t="s">
        <v>2074</v>
      </c>
      <c r="G218" s="255" t="s">
        <v>2064</v>
      </c>
      <c r="H218" s="256">
        <v>2</v>
      </c>
      <c r="I218" s="257"/>
      <c r="J218" s="258">
        <f>ROUND(I218*H218,2)</f>
        <v>0</v>
      </c>
      <c r="K218" s="259"/>
      <c r="L218" s="260"/>
      <c r="M218" s="261" t="s">
        <v>1</v>
      </c>
      <c r="N218" s="262" t="s">
        <v>42</v>
      </c>
      <c r="O218" s="90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8" t="s">
        <v>1497</v>
      </c>
      <c r="AT218" s="238" t="s">
        <v>263</v>
      </c>
      <c r="AU218" s="238" t="s">
        <v>173</v>
      </c>
      <c r="AY218" s="16" t="s">
        <v>156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6" t="s">
        <v>33</v>
      </c>
      <c r="BK218" s="239">
        <f>ROUND(I218*H218,2)</f>
        <v>0</v>
      </c>
      <c r="BL218" s="16" t="s">
        <v>499</v>
      </c>
      <c r="BM218" s="238" t="s">
        <v>2075</v>
      </c>
    </row>
    <row r="219" s="2" customFormat="1" ht="24.15" customHeight="1">
      <c r="A219" s="37"/>
      <c r="B219" s="38"/>
      <c r="C219" s="252" t="s">
        <v>580</v>
      </c>
      <c r="D219" s="252" t="s">
        <v>263</v>
      </c>
      <c r="E219" s="253" t="s">
        <v>2076</v>
      </c>
      <c r="F219" s="254" t="s">
        <v>2077</v>
      </c>
      <c r="G219" s="255" t="s">
        <v>2064</v>
      </c>
      <c r="H219" s="256">
        <v>34</v>
      </c>
      <c r="I219" s="257"/>
      <c r="J219" s="258">
        <f>ROUND(I219*H219,2)</f>
        <v>0</v>
      </c>
      <c r="K219" s="259"/>
      <c r="L219" s="260"/>
      <c r="M219" s="261" t="s">
        <v>1</v>
      </c>
      <c r="N219" s="262" t="s">
        <v>42</v>
      </c>
      <c r="O219" s="90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8" t="s">
        <v>1497</v>
      </c>
      <c r="AT219" s="238" t="s">
        <v>263</v>
      </c>
      <c r="AU219" s="238" t="s">
        <v>173</v>
      </c>
      <c r="AY219" s="16" t="s">
        <v>156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6" t="s">
        <v>33</v>
      </c>
      <c r="BK219" s="239">
        <f>ROUND(I219*H219,2)</f>
        <v>0</v>
      </c>
      <c r="BL219" s="16" t="s">
        <v>499</v>
      </c>
      <c r="BM219" s="238" t="s">
        <v>2078</v>
      </c>
    </row>
    <row r="220" s="2" customFormat="1" ht="16.5" customHeight="1">
      <c r="A220" s="37"/>
      <c r="B220" s="38"/>
      <c r="C220" s="252" t="s">
        <v>597</v>
      </c>
      <c r="D220" s="252" t="s">
        <v>263</v>
      </c>
      <c r="E220" s="253" t="s">
        <v>2079</v>
      </c>
      <c r="F220" s="254" t="s">
        <v>2080</v>
      </c>
      <c r="G220" s="255" t="s">
        <v>2064</v>
      </c>
      <c r="H220" s="256">
        <v>2</v>
      </c>
      <c r="I220" s="257"/>
      <c r="J220" s="258">
        <f>ROUND(I220*H220,2)</f>
        <v>0</v>
      </c>
      <c r="K220" s="259"/>
      <c r="L220" s="260"/>
      <c r="M220" s="261" t="s">
        <v>1</v>
      </c>
      <c r="N220" s="262" t="s">
        <v>42</v>
      </c>
      <c r="O220" s="90"/>
      <c r="P220" s="236">
        <f>O220*H220</f>
        <v>0</v>
      </c>
      <c r="Q220" s="236">
        <v>0</v>
      </c>
      <c r="R220" s="236">
        <f>Q220*H220</f>
        <v>0</v>
      </c>
      <c r="S220" s="236">
        <v>0</v>
      </c>
      <c r="T220" s="23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8" t="s">
        <v>1497</v>
      </c>
      <c r="AT220" s="238" t="s">
        <v>263</v>
      </c>
      <c r="AU220" s="238" t="s">
        <v>173</v>
      </c>
      <c r="AY220" s="16" t="s">
        <v>156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6" t="s">
        <v>33</v>
      </c>
      <c r="BK220" s="239">
        <f>ROUND(I220*H220,2)</f>
        <v>0</v>
      </c>
      <c r="BL220" s="16" t="s">
        <v>499</v>
      </c>
      <c r="BM220" s="238" t="s">
        <v>2081</v>
      </c>
    </row>
    <row r="221" s="2" customFormat="1" ht="16.5" customHeight="1">
      <c r="A221" s="37"/>
      <c r="B221" s="38"/>
      <c r="C221" s="252" t="s">
        <v>601</v>
      </c>
      <c r="D221" s="252" t="s">
        <v>263</v>
      </c>
      <c r="E221" s="253" t="s">
        <v>2082</v>
      </c>
      <c r="F221" s="254" t="s">
        <v>2083</v>
      </c>
      <c r="G221" s="255" t="s">
        <v>2064</v>
      </c>
      <c r="H221" s="256">
        <v>4</v>
      </c>
      <c r="I221" s="257"/>
      <c r="J221" s="258">
        <f>ROUND(I221*H221,2)</f>
        <v>0</v>
      </c>
      <c r="K221" s="259"/>
      <c r="L221" s="260"/>
      <c r="M221" s="261" t="s">
        <v>1</v>
      </c>
      <c r="N221" s="262" t="s">
        <v>42</v>
      </c>
      <c r="O221" s="90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8" t="s">
        <v>1497</v>
      </c>
      <c r="AT221" s="238" t="s">
        <v>263</v>
      </c>
      <c r="AU221" s="238" t="s">
        <v>173</v>
      </c>
      <c r="AY221" s="16" t="s">
        <v>156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6" t="s">
        <v>33</v>
      </c>
      <c r="BK221" s="239">
        <f>ROUND(I221*H221,2)</f>
        <v>0</v>
      </c>
      <c r="BL221" s="16" t="s">
        <v>499</v>
      </c>
      <c r="BM221" s="238" t="s">
        <v>2084</v>
      </c>
    </row>
    <row r="222" s="2" customFormat="1" ht="16.5" customHeight="1">
      <c r="A222" s="37"/>
      <c r="B222" s="38"/>
      <c r="C222" s="252" t="s">
        <v>616</v>
      </c>
      <c r="D222" s="252" t="s">
        <v>263</v>
      </c>
      <c r="E222" s="253" t="s">
        <v>2085</v>
      </c>
      <c r="F222" s="254" t="s">
        <v>2086</v>
      </c>
      <c r="G222" s="255" t="s">
        <v>2064</v>
      </c>
      <c r="H222" s="256">
        <v>8</v>
      </c>
      <c r="I222" s="257"/>
      <c r="J222" s="258">
        <f>ROUND(I222*H222,2)</f>
        <v>0</v>
      </c>
      <c r="K222" s="259"/>
      <c r="L222" s="260"/>
      <c r="M222" s="261" t="s">
        <v>1</v>
      </c>
      <c r="N222" s="262" t="s">
        <v>42</v>
      </c>
      <c r="O222" s="90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8" t="s">
        <v>1497</v>
      </c>
      <c r="AT222" s="238" t="s">
        <v>263</v>
      </c>
      <c r="AU222" s="238" t="s">
        <v>173</v>
      </c>
      <c r="AY222" s="16" t="s">
        <v>156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6" t="s">
        <v>33</v>
      </c>
      <c r="BK222" s="239">
        <f>ROUND(I222*H222,2)</f>
        <v>0</v>
      </c>
      <c r="BL222" s="16" t="s">
        <v>499</v>
      </c>
      <c r="BM222" s="238" t="s">
        <v>2087</v>
      </c>
    </row>
    <row r="223" s="2" customFormat="1" ht="16.5" customHeight="1">
      <c r="A223" s="37"/>
      <c r="B223" s="38"/>
      <c r="C223" s="252" t="s">
        <v>632</v>
      </c>
      <c r="D223" s="252" t="s">
        <v>263</v>
      </c>
      <c r="E223" s="253" t="s">
        <v>2088</v>
      </c>
      <c r="F223" s="254" t="s">
        <v>2089</v>
      </c>
      <c r="G223" s="255" t="s">
        <v>2064</v>
      </c>
      <c r="H223" s="256">
        <v>12</v>
      </c>
      <c r="I223" s="257"/>
      <c r="J223" s="258">
        <f>ROUND(I223*H223,2)</f>
        <v>0</v>
      </c>
      <c r="K223" s="259"/>
      <c r="L223" s="260"/>
      <c r="M223" s="261" t="s">
        <v>1</v>
      </c>
      <c r="N223" s="262" t="s">
        <v>42</v>
      </c>
      <c r="O223" s="90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8" t="s">
        <v>1497</v>
      </c>
      <c r="AT223" s="238" t="s">
        <v>263</v>
      </c>
      <c r="AU223" s="238" t="s">
        <v>173</v>
      </c>
      <c r="AY223" s="16" t="s">
        <v>156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6" t="s">
        <v>33</v>
      </c>
      <c r="BK223" s="239">
        <f>ROUND(I223*H223,2)</f>
        <v>0</v>
      </c>
      <c r="BL223" s="16" t="s">
        <v>499</v>
      </c>
      <c r="BM223" s="238" t="s">
        <v>2090</v>
      </c>
    </row>
    <row r="224" s="2" customFormat="1" ht="16.5" customHeight="1">
      <c r="A224" s="37"/>
      <c r="B224" s="38"/>
      <c r="C224" s="252" t="s">
        <v>662</v>
      </c>
      <c r="D224" s="252" t="s">
        <v>263</v>
      </c>
      <c r="E224" s="253" t="s">
        <v>2091</v>
      </c>
      <c r="F224" s="254" t="s">
        <v>2092</v>
      </c>
      <c r="G224" s="255" t="s">
        <v>2064</v>
      </c>
      <c r="H224" s="256">
        <v>2</v>
      </c>
      <c r="I224" s="257"/>
      <c r="J224" s="258">
        <f>ROUND(I224*H224,2)</f>
        <v>0</v>
      </c>
      <c r="K224" s="259"/>
      <c r="L224" s="260"/>
      <c r="M224" s="261" t="s">
        <v>1</v>
      </c>
      <c r="N224" s="262" t="s">
        <v>42</v>
      </c>
      <c r="O224" s="90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8" t="s">
        <v>1497</v>
      </c>
      <c r="AT224" s="238" t="s">
        <v>263</v>
      </c>
      <c r="AU224" s="238" t="s">
        <v>173</v>
      </c>
      <c r="AY224" s="16" t="s">
        <v>156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6" t="s">
        <v>33</v>
      </c>
      <c r="BK224" s="239">
        <f>ROUND(I224*H224,2)</f>
        <v>0</v>
      </c>
      <c r="BL224" s="16" t="s">
        <v>499</v>
      </c>
      <c r="BM224" s="238" t="s">
        <v>2093</v>
      </c>
    </row>
    <row r="225" s="12" customFormat="1" ht="20.88" customHeight="1">
      <c r="A225" s="12"/>
      <c r="B225" s="210"/>
      <c r="C225" s="211"/>
      <c r="D225" s="212" t="s">
        <v>76</v>
      </c>
      <c r="E225" s="224" t="s">
        <v>2094</v>
      </c>
      <c r="F225" s="224" t="s">
        <v>2095</v>
      </c>
      <c r="G225" s="211"/>
      <c r="H225" s="211"/>
      <c r="I225" s="214"/>
      <c r="J225" s="225">
        <f>BK225</f>
        <v>0</v>
      </c>
      <c r="K225" s="211"/>
      <c r="L225" s="216"/>
      <c r="M225" s="217"/>
      <c r="N225" s="218"/>
      <c r="O225" s="218"/>
      <c r="P225" s="219">
        <f>P226</f>
        <v>0</v>
      </c>
      <c r="Q225" s="218"/>
      <c r="R225" s="219">
        <f>R226</f>
        <v>0</v>
      </c>
      <c r="S225" s="218"/>
      <c r="T225" s="220">
        <f>T226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21" t="s">
        <v>173</v>
      </c>
      <c r="AT225" s="222" t="s">
        <v>76</v>
      </c>
      <c r="AU225" s="222" t="s">
        <v>85</v>
      </c>
      <c r="AY225" s="221" t="s">
        <v>156</v>
      </c>
      <c r="BK225" s="223">
        <f>BK226</f>
        <v>0</v>
      </c>
    </row>
    <row r="226" s="2" customFormat="1" ht="16.5" customHeight="1">
      <c r="A226" s="37"/>
      <c r="B226" s="38"/>
      <c r="C226" s="252" t="s">
        <v>672</v>
      </c>
      <c r="D226" s="252" t="s">
        <v>263</v>
      </c>
      <c r="E226" s="253" t="s">
        <v>2096</v>
      </c>
      <c r="F226" s="254" t="s">
        <v>2097</v>
      </c>
      <c r="G226" s="255" t="s">
        <v>288</v>
      </c>
      <c r="H226" s="256">
        <v>1</v>
      </c>
      <c r="I226" s="257"/>
      <c r="J226" s="258">
        <f>ROUND(I226*H226,2)</f>
        <v>0</v>
      </c>
      <c r="K226" s="259"/>
      <c r="L226" s="260"/>
      <c r="M226" s="261" t="s">
        <v>1</v>
      </c>
      <c r="N226" s="262" t="s">
        <v>42</v>
      </c>
      <c r="O226" s="90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8" t="s">
        <v>1497</v>
      </c>
      <c r="AT226" s="238" t="s">
        <v>263</v>
      </c>
      <c r="AU226" s="238" t="s">
        <v>173</v>
      </c>
      <c r="AY226" s="16" t="s">
        <v>156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6" t="s">
        <v>33</v>
      </c>
      <c r="BK226" s="239">
        <f>ROUND(I226*H226,2)</f>
        <v>0</v>
      </c>
      <c r="BL226" s="16" t="s">
        <v>499</v>
      </c>
      <c r="BM226" s="238" t="s">
        <v>2098</v>
      </c>
    </row>
    <row r="227" s="12" customFormat="1" ht="20.88" customHeight="1">
      <c r="A227" s="12"/>
      <c r="B227" s="210"/>
      <c r="C227" s="211"/>
      <c r="D227" s="212" t="s">
        <v>76</v>
      </c>
      <c r="E227" s="224" t="s">
        <v>2099</v>
      </c>
      <c r="F227" s="224" t="s">
        <v>2100</v>
      </c>
      <c r="G227" s="211"/>
      <c r="H227" s="211"/>
      <c r="I227" s="214"/>
      <c r="J227" s="225">
        <f>BK227</f>
        <v>0</v>
      </c>
      <c r="K227" s="211"/>
      <c r="L227" s="216"/>
      <c r="M227" s="217"/>
      <c r="N227" s="218"/>
      <c r="O227" s="218"/>
      <c r="P227" s="219">
        <f>SUM(P228:P240)</f>
        <v>0</v>
      </c>
      <c r="Q227" s="218"/>
      <c r="R227" s="219">
        <f>SUM(R228:R240)</f>
        <v>0</v>
      </c>
      <c r="S227" s="218"/>
      <c r="T227" s="220">
        <f>SUM(T228:T240)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21" t="s">
        <v>173</v>
      </c>
      <c r="AT227" s="222" t="s">
        <v>76</v>
      </c>
      <c r="AU227" s="222" t="s">
        <v>85</v>
      </c>
      <c r="AY227" s="221" t="s">
        <v>156</v>
      </c>
      <c r="BK227" s="223">
        <f>SUM(BK228:BK240)</f>
        <v>0</v>
      </c>
    </row>
    <row r="228" s="2" customFormat="1" ht="16.5" customHeight="1">
      <c r="A228" s="37"/>
      <c r="B228" s="38"/>
      <c r="C228" s="252" t="s">
        <v>676</v>
      </c>
      <c r="D228" s="252" t="s">
        <v>263</v>
      </c>
      <c r="E228" s="253" t="s">
        <v>2101</v>
      </c>
      <c r="F228" s="254" t="s">
        <v>2102</v>
      </c>
      <c r="G228" s="255" t="s">
        <v>276</v>
      </c>
      <c r="H228" s="256">
        <v>136</v>
      </c>
      <c r="I228" s="257"/>
      <c r="J228" s="258">
        <f>ROUND(I228*H228,2)</f>
        <v>0</v>
      </c>
      <c r="K228" s="259"/>
      <c r="L228" s="260"/>
      <c r="M228" s="261" t="s">
        <v>1</v>
      </c>
      <c r="N228" s="262" t="s">
        <v>42</v>
      </c>
      <c r="O228" s="90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8" t="s">
        <v>1497</v>
      </c>
      <c r="AT228" s="238" t="s">
        <v>263</v>
      </c>
      <c r="AU228" s="238" t="s">
        <v>173</v>
      </c>
      <c r="AY228" s="16" t="s">
        <v>156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6" t="s">
        <v>33</v>
      </c>
      <c r="BK228" s="239">
        <f>ROUND(I228*H228,2)</f>
        <v>0</v>
      </c>
      <c r="BL228" s="16" t="s">
        <v>499</v>
      </c>
      <c r="BM228" s="238" t="s">
        <v>2103</v>
      </c>
    </row>
    <row r="229" s="2" customFormat="1" ht="16.5" customHeight="1">
      <c r="A229" s="37"/>
      <c r="B229" s="38"/>
      <c r="C229" s="252" t="s">
        <v>682</v>
      </c>
      <c r="D229" s="252" t="s">
        <v>263</v>
      </c>
      <c r="E229" s="253" t="s">
        <v>2104</v>
      </c>
      <c r="F229" s="254" t="s">
        <v>2105</v>
      </c>
      <c r="G229" s="255" t="s">
        <v>276</v>
      </c>
      <c r="H229" s="256">
        <v>14</v>
      </c>
      <c r="I229" s="257"/>
      <c r="J229" s="258">
        <f>ROUND(I229*H229,2)</f>
        <v>0</v>
      </c>
      <c r="K229" s="259"/>
      <c r="L229" s="260"/>
      <c r="M229" s="261" t="s">
        <v>1</v>
      </c>
      <c r="N229" s="262" t="s">
        <v>42</v>
      </c>
      <c r="O229" s="90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8" t="s">
        <v>1497</v>
      </c>
      <c r="AT229" s="238" t="s">
        <v>263</v>
      </c>
      <c r="AU229" s="238" t="s">
        <v>173</v>
      </c>
      <c r="AY229" s="16" t="s">
        <v>156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6" t="s">
        <v>33</v>
      </c>
      <c r="BK229" s="239">
        <f>ROUND(I229*H229,2)</f>
        <v>0</v>
      </c>
      <c r="BL229" s="16" t="s">
        <v>499</v>
      </c>
      <c r="BM229" s="238" t="s">
        <v>2106</v>
      </c>
    </row>
    <row r="230" s="2" customFormat="1" ht="16.5" customHeight="1">
      <c r="A230" s="37"/>
      <c r="B230" s="38"/>
      <c r="C230" s="252" t="s">
        <v>688</v>
      </c>
      <c r="D230" s="252" t="s">
        <v>263</v>
      </c>
      <c r="E230" s="253" t="s">
        <v>2107</v>
      </c>
      <c r="F230" s="254" t="s">
        <v>2108</v>
      </c>
      <c r="G230" s="255" t="s">
        <v>276</v>
      </c>
      <c r="H230" s="256">
        <v>88</v>
      </c>
      <c r="I230" s="257"/>
      <c r="J230" s="258">
        <f>ROUND(I230*H230,2)</f>
        <v>0</v>
      </c>
      <c r="K230" s="259"/>
      <c r="L230" s="260"/>
      <c r="M230" s="261" t="s">
        <v>1</v>
      </c>
      <c r="N230" s="262" t="s">
        <v>42</v>
      </c>
      <c r="O230" s="90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8" t="s">
        <v>1497</v>
      </c>
      <c r="AT230" s="238" t="s">
        <v>263</v>
      </c>
      <c r="AU230" s="238" t="s">
        <v>173</v>
      </c>
      <c r="AY230" s="16" t="s">
        <v>156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6" t="s">
        <v>33</v>
      </c>
      <c r="BK230" s="239">
        <f>ROUND(I230*H230,2)</f>
        <v>0</v>
      </c>
      <c r="BL230" s="16" t="s">
        <v>499</v>
      </c>
      <c r="BM230" s="238" t="s">
        <v>2109</v>
      </c>
    </row>
    <row r="231" s="2" customFormat="1" ht="16.5" customHeight="1">
      <c r="A231" s="37"/>
      <c r="B231" s="38"/>
      <c r="C231" s="252" t="s">
        <v>694</v>
      </c>
      <c r="D231" s="252" t="s">
        <v>263</v>
      </c>
      <c r="E231" s="253" t="s">
        <v>2110</v>
      </c>
      <c r="F231" s="254" t="s">
        <v>2111</v>
      </c>
      <c r="G231" s="255" t="s">
        <v>276</v>
      </c>
      <c r="H231" s="256">
        <v>12</v>
      </c>
      <c r="I231" s="257"/>
      <c r="J231" s="258">
        <f>ROUND(I231*H231,2)</f>
        <v>0</v>
      </c>
      <c r="K231" s="259"/>
      <c r="L231" s="260"/>
      <c r="M231" s="261" t="s">
        <v>1</v>
      </c>
      <c r="N231" s="262" t="s">
        <v>42</v>
      </c>
      <c r="O231" s="90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8" t="s">
        <v>1497</v>
      </c>
      <c r="AT231" s="238" t="s">
        <v>263</v>
      </c>
      <c r="AU231" s="238" t="s">
        <v>173</v>
      </c>
      <c r="AY231" s="16" t="s">
        <v>156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6" t="s">
        <v>33</v>
      </c>
      <c r="BK231" s="239">
        <f>ROUND(I231*H231,2)</f>
        <v>0</v>
      </c>
      <c r="BL231" s="16" t="s">
        <v>499</v>
      </c>
      <c r="BM231" s="238" t="s">
        <v>2112</v>
      </c>
    </row>
    <row r="232" s="2" customFormat="1" ht="16.5" customHeight="1">
      <c r="A232" s="37"/>
      <c r="B232" s="38"/>
      <c r="C232" s="252" t="s">
        <v>700</v>
      </c>
      <c r="D232" s="252" t="s">
        <v>263</v>
      </c>
      <c r="E232" s="253" t="s">
        <v>2113</v>
      </c>
      <c r="F232" s="254" t="s">
        <v>2114</v>
      </c>
      <c r="G232" s="255" t="s">
        <v>276</v>
      </c>
      <c r="H232" s="256">
        <v>20</v>
      </c>
      <c r="I232" s="257"/>
      <c r="J232" s="258">
        <f>ROUND(I232*H232,2)</f>
        <v>0</v>
      </c>
      <c r="K232" s="259"/>
      <c r="L232" s="260"/>
      <c r="M232" s="261" t="s">
        <v>1</v>
      </c>
      <c r="N232" s="262" t="s">
        <v>42</v>
      </c>
      <c r="O232" s="90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8" t="s">
        <v>1497</v>
      </c>
      <c r="AT232" s="238" t="s">
        <v>263</v>
      </c>
      <c r="AU232" s="238" t="s">
        <v>173</v>
      </c>
      <c r="AY232" s="16" t="s">
        <v>156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6" t="s">
        <v>33</v>
      </c>
      <c r="BK232" s="239">
        <f>ROUND(I232*H232,2)</f>
        <v>0</v>
      </c>
      <c r="BL232" s="16" t="s">
        <v>499</v>
      </c>
      <c r="BM232" s="238" t="s">
        <v>2115</v>
      </c>
    </row>
    <row r="233" s="2" customFormat="1" ht="16.5" customHeight="1">
      <c r="A233" s="37"/>
      <c r="B233" s="38"/>
      <c r="C233" s="252" t="s">
        <v>704</v>
      </c>
      <c r="D233" s="252" t="s">
        <v>263</v>
      </c>
      <c r="E233" s="253" t="s">
        <v>2116</v>
      </c>
      <c r="F233" s="254" t="s">
        <v>2117</v>
      </c>
      <c r="G233" s="255" t="s">
        <v>276</v>
      </c>
      <c r="H233" s="256">
        <v>100</v>
      </c>
      <c r="I233" s="257"/>
      <c r="J233" s="258">
        <f>ROUND(I233*H233,2)</f>
        <v>0</v>
      </c>
      <c r="K233" s="259"/>
      <c r="L233" s="260"/>
      <c r="M233" s="261" t="s">
        <v>1</v>
      </c>
      <c r="N233" s="262" t="s">
        <v>42</v>
      </c>
      <c r="O233" s="90"/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8" t="s">
        <v>1497</v>
      </c>
      <c r="AT233" s="238" t="s">
        <v>263</v>
      </c>
      <c r="AU233" s="238" t="s">
        <v>173</v>
      </c>
      <c r="AY233" s="16" t="s">
        <v>156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6" t="s">
        <v>33</v>
      </c>
      <c r="BK233" s="239">
        <f>ROUND(I233*H233,2)</f>
        <v>0</v>
      </c>
      <c r="BL233" s="16" t="s">
        <v>499</v>
      </c>
      <c r="BM233" s="238" t="s">
        <v>2118</v>
      </c>
    </row>
    <row r="234" s="2" customFormat="1" ht="16.5" customHeight="1">
      <c r="A234" s="37"/>
      <c r="B234" s="38"/>
      <c r="C234" s="252" t="s">
        <v>709</v>
      </c>
      <c r="D234" s="252" t="s">
        <v>263</v>
      </c>
      <c r="E234" s="253" t="s">
        <v>2119</v>
      </c>
      <c r="F234" s="254" t="s">
        <v>2120</v>
      </c>
      <c r="G234" s="255" t="s">
        <v>276</v>
      </c>
      <c r="H234" s="256">
        <v>12</v>
      </c>
      <c r="I234" s="257"/>
      <c r="J234" s="258">
        <f>ROUND(I234*H234,2)</f>
        <v>0</v>
      </c>
      <c r="K234" s="259"/>
      <c r="L234" s="260"/>
      <c r="M234" s="261" t="s">
        <v>1</v>
      </c>
      <c r="N234" s="262" t="s">
        <v>42</v>
      </c>
      <c r="O234" s="90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8" t="s">
        <v>1497</v>
      </c>
      <c r="AT234" s="238" t="s">
        <v>263</v>
      </c>
      <c r="AU234" s="238" t="s">
        <v>173</v>
      </c>
      <c r="AY234" s="16" t="s">
        <v>156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6" t="s">
        <v>33</v>
      </c>
      <c r="BK234" s="239">
        <f>ROUND(I234*H234,2)</f>
        <v>0</v>
      </c>
      <c r="BL234" s="16" t="s">
        <v>499</v>
      </c>
      <c r="BM234" s="238" t="s">
        <v>2121</v>
      </c>
    </row>
    <row r="235" s="2" customFormat="1" ht="16.5" customHeight="1">
      <c r="A235" s="37"/>
      <c r="B235" s="38"/>
      <c r="C235" s="252" t="s">
        <v>714</v>
      </c>
      <c r="D235" s="252" t="s">
        <v>263</v>
      </c>
      <c r="E235" s="253" t="s">
        <v>2122</v>
      </c>
      <c r="F235" s="254" t="s">
        <v>2123</v>
      </c>
      <c r="G235" s="255" t="s">
        <v>276</v>
      </c>
      <c r="H235" s="256">
        <v>8</v>
      </c>
      <c r="I235" s="257"/>
      <c r="J235" s="258">
        <f>ROUND(I235*H235,2)</f>
        <v>0</v>
      </c>
      <c r="K235" s="259"/>
      <c r="L235" s="260"/>
      <c r="M235" s="261" t="s">
        <v>1</v>
      </c>
      <c r="N235" s="262" t="s">
        <v>42</v>
      </c>
      <c r="O235" s="90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8" t="s">
        <v>1497</v>
      </c>
      <c r="AT235" s="238" t="s">
        <v>263</v>
      </c>
      <c r="AU235" s="238" t="s">
        <v>173</v>
      </c>
      <c r="AY235" s="16" t="s">
        <v>156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6" t="s">
        <v>33</v>
      </c>
      <c r="BK235" s="239">
        <f>ROUND(I235*H235,2)</f>
        <v>0</v>
      </c>
      <c r="BL235" s="16" t="s">
        <v>499</v>
      </c>
      <c r="BM235" s="238" t="s">
        <v>2124</v>
      </c>
    </row>
    <row r="236" s="2" customFormat="1" ht="16.5" customHeight="1">
      <c r="A236" s="37"/>
      <c r="B236" s="38"/>
      <c r="C236" s="252" t="s">
        <v>720</v>
      </c>
      <c r="D236" s="252" t="s">
        <v>263</v>
      </c>
      <c r="E236" s="253" t="s">
        <v>2125</v>
      </c>
      <c r="F236" s="254" t="s">
        <v>2126</v>
      </c>
      <c r="G236" s="255" t="s">
        <v>276</v>
      </c>
      <c r="H236" s="256">
        <v>112</v>
      </c>
      <c r="I236" s="257"/>
      <c r="J236" s="258">
        <f>ROUND(I236*H236,2)</f>
        <v>0</v>
      </c>
      <c r="K236" s="259"/>
      <c r="L236" s="260"/>
      <c r="M236" s="261" t="s">
        <v>1</v>
      </c>
      <c r="N236" s="262" t="s">
        <v>42</v>
      </c>
      <c r="O236" s="90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8" t="s">
        <v>1497</v>
      </c>
      <c r="AT236" s="238" t="s">
        <v>263</v>
      </c>
      <c r="AU236" s="238" t="s">
        <v>173</v>
      </c>
      <c r="AY236" s="16" t="s">
        <v>156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6" t="s">
        <v>33</v>
      </c>
      <c r="BK236" s="239">
        <f>ROUND(I236*H236,2)</f>
        <v>0</v>
      </c>
      <c r="BL236" s="16" t="s">
        <v>499</v>
      </c>
      <c r="BM236" s="238" t="s">
        <v>2127</v>
      </c>
    </row>
    <row r="237" s="2" customFormat="1" ht="16.5" customHeight="1">
      <c r="A237" s="37"/>
      <c r="B237" s="38"/>
      <c r="C237" s="252" t="s">
        <v>725</v>
      </c>
      <c r="D237" s="252" t="s">
        <v>263</v>
      </c>
      <c r="E237" s="253" t="s">
        <v>2128</v>
      </c>
      <c r="F237" s="254" t="s">
        <v>2129</v>
      </c>
      <c r="G237" s="255" t="s">
        <v>276</v>
      </c>
      <c r="H237" s="256">
        <v>50</v>
      </c>
      <c r="I237" s="257"/>
      <c r="J237" s="258">
        <f>ROUND(I237*H237,2)</f>
        <v>0</v>
      </c>
      <c r="K237" s="259"/>
      <c r="L237" s="260"/>
      <c r="M237" s="261" t="s">
        <v>1</v>
      </c>
      <c r="N237" s="262" t="s">
        <v>42</v>
      </c>
      <c r="O237" s="90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8" t="s">
        <v>1497</v>
      </c>
      <c r="AT237" s="238" t="s">
        <v>263</v>
      </c>
      <c r="AU237" s="238" t="s">
        <v>173</v>
      </c>
      <c r="AY237" s="16" t="s">
        <v>156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6" t="s">
        <v>33</v>
      </c>
      <c r="BK237" s="239">
        <f>ROUND(I237*H237,2)</f>
        <v>0</v>
      </c>
      <c r="BL237" s="16" t="s">
        <v>499</v>
      </c>
      <c r="BM237" s="238" t="s">
        <v>2130</v>
      </c>
    </row>
    <row r="238" s="2" customFormat="1" ht="16.5" customHeight="1">
      <c r="A238" s="37"/>
      <c r="B238" s="38"/>
      <c r="C238" s="252" t="s">
        <v>730</v>
      </c>
      <c r="D238" s="252" t="s">
        <v>263</v>
      </c>
      <c r="E238" s="253" t="s">
        <v>2131</v>
      </c>
      <c r="F238" s="254" t="s">
        <v>2132</v>
      </c>
      <c r="G238" s="255" t="s">
        <v>276</v>
      </c>
      <c r="H238" s="256">
        <v>12</v>
      </c>
      <c r="I238" s="257"/>
      <c r="J238" s="258">
        <f>ROUND(I238*H238,2)</f>
        <v>0</v>
      </c>
      <c r="K238" s="259"/>
      <c r="L238" s="260"/>
      <c r="M238" s="261" t="s">
        <v>1</v>
      </c>
      <c r="N238" s="262" t="s">
        <v>42</v>
      </c>
      <c r="O238" s="90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8" t="s">
        <v>1497</v>
      </c>
      <c r="AT238" s="238" t="s">
        <v>263</v>
      </c>
      <c r="AU238" s="238" t="s">
        <v>173</v>
      </c>
      <c r="AY238" s="16" t="s">
        <v>156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6" t="s">
        <v>33</v>
      </c>
      <c r="BK238" s="239">
        <f>ROUND(I238*H238,2)</f>
        <v>0</v>
      </c>
      <c r="BL238" s="16" t="s">
        <v>499</v>
      </c>
      <c r="BM238" s="238" t="s">
        <v>2133</v>
      </c>
    </row>
    <row r="239" s="2" customFormat="1" ht="16.5" customHeight="1">
      <c r="A239" s="37"/>
      <c r="B239" s="38"/>
      <c r="C239" s="252" t="s">
        <v>734</v>
      </c>
      <c r="D239" s="252" t="s">
        <v>263</v>
      </c>
      <c r="E239" s="253" t="s">
        <v>2134</v>
      </c>
      <c r="F239" s="254" t="s">
        <v>2135</v>
      </c>
      <c r="G239" s="255" t="s">
        <v>276</v>
      </c>
      <c r="H239" s="256">
        <v>26</v>
      </c>
      <c r="I239" s="257"/>
      <c r="J239" s="258">
        <f>ROUND(I239*H239,2)</f>
        <v>0</v>
      </c>
      <c r="K239" s="259"/>
      <c r="L239" s="260"/>
      <c r="M239" s="261" t="s">
        <v>1</v>
      </c>
      <c r="N239" s="262" t="s">
        <v>42</v>
      </c>
      <c r="O239" s="90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8" t="s">
        <v>1497</v>
      </c>
      <c r="AT239" s="238" t="s">
        <v>263</v>
      </c>
      <c r="AU239" s="238" t="s">
        <v>173</v>
      </c>
      <c r="AY239" s="16" t="s">
        <v>156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6" t="s">
        <v>33</v>
      </c>
      <c r="BK239" s="239">
        <f>ROUND(I239*H239,2)</f>
        <v>0</v>
      </c>
      <c r="BL239" s="16" t="s">
        <v>499</v>
      </c>
      <c r="BM239" s="238" t="s">
        <v>2136</v>
      </c>
    </row>
    <row r="240" s="2" customFormat="1" ht="16.5" customHeight="1">
      <c r="A240" s="37"/>
      <c r="B240" s="38"/>
      <c r="C240" s="252" t="s">
        <v>738</v>
      </c>
      <c r="D240" s="252" t="s">
        <v>263</v>
      </c>
      <c r="E240" s="253" t="s">
        <v>2137</v>
      </c>
      <c r="F240" s="254" t="s">
        <v>2138</v>
      </c>
      <c r="G240" s="255" t="s">
        <v>276</v>
      </c>
      <c r="H240" s="256">
        <v>12</v>
      </c>
      <c r="I240" s="257"/>
      <c r="J240" s="258">
        <f>ROUND(I240*H240,2)</f>
        <v>0</v>
      </c>
      <c r="K240" s="259"/>
      <c r="L240" s="260"/>
      <c r="M240" s="261" t="s">
        <v>1</v>
      </c>
      <c r="N240" s="262" t="s">
        <v>42</v>
      </c>
      <c r="O240" s="90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8" t="s">
        <v>1497</v>
      </c>
      <c r="AT240" s="238" t="s">
        <v>263</v>
      </c>
      <c r="AU240" s="238" t="s">
        <v>173</v>
      </c>
      <c r="AY240" s="16" t="s">
        <v>156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6" t="s">
        <v>33</v>
      </c>
      <c r="BK240" s="239">
        <f>ROUND(I240*H240,2)</f>
        <v>0</v>
      </c>
      <c r="BL240" s="16" t="s">
        <v>499</v>
      </c>
      <c r="BM240" s="238" t="s">
        <v>2139</v>
      </c>
    </row>
    <row r="241" s="12" customFormat="1" ht="20.88" customHeight="1">
      <c r="A241" s="12"/>
      <c r="B241" s="210"/>
      <c r="C241" s="211"/>
      <c r="D241" s="212" t="s">
        <v>76</v>
      </c>
      <c r="E241" s="224" t="s">
        <v>2140</v>
      </c>
      <c r="F241" s="224" t="s">
        <v>2141</v>
      </c>
      <c r="G241" s="211"/>
      <c r="H241" s="211"/>
      <c r="I241" s="214"/>
      <c r="J241" s="225">
        <f>BK241</f>
        <v>0</v>
      </c>
      <c r="K241" s="211"/>
      <c r="L241" s="216"/>
      <c r="M241" s="217"/>
      <c r="N241" s="218"/>
      <c r="O241" s="218"/>
      <c r="P241" s="219">
        <f>SUM(P242:P243)</f>
        <v>0</v>
      </c>
      <c r="Q241" s="218"/>
      <c r="R241" s="219">
        <f>SUM(R242:R243)</f>
        <v>0</v>
      </c>
      <c r="S241" s="218"/>
      <c r="T241" s="220">
        <f>SUM(T242:T243)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21" t="s">
        <v>173</v>
      </c>
      <c r="AT241" s="222" t="s">
        <v>76</v>
      </c>
      <c r="AU241" s="222" t="s">
        <v>85</v>
      </c>
      <c r="AY241" s="221" t="s">
        <v>156</v>
      </c>
      <c r="BK241" s="223">
        <f>SUM(BK242:BK243)</f>
        <v>0</v>
      </c>
    </row>
    <row r="242" s="2" customFormat="1" ht="16.5" customHeight="1">
      <c r="A242" s="37"/>
      <c r="B242" s="38"/>
      <c r="C242" s="252" t="s">
        <v>742</v>
      </c>
      <c r="D242" s="252" t="s">
        <v>263</v>
      </c>
      <c r="E242" s="253" t="s">
        <v>2142</v>
      </c>
      <c r="F242" s="254" t="s">
        <v>2143</v>
      </c>
      <c r="G242" s="255" t="s">
        <v>288</v>
      </c>
      <c r="H242" s="256">
        <v>1</v>
      </c>
      <c r="I242" s="257"/>
      <c r="J242" s="258">
        <f>ROUND(I242*H242,2)</f>
        <v>0</v>
      </c>
      <c r="K242" s="259"/>
      <c r="L242" s="260"/>
      <c r="M242" s="261" t="s">
        <v>1</v>
      </c>
      <c r="N242" s="262" t="s">
        <v>42</v>
      </c>
      <c r="O242" s="90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8" t="s">
        <v>1497</v>
      </c>
      <c r="AT242" s="238" t="s">
        <v>263</v>
      </c>
      <c r="AU242" s="238" t="s">
        <v>173</v>
      </c>
      <c r="AY242" s="16" t="s">
        <v>156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6" t="s">
        <v>33</v>
      </c>
      <c r="BK242" s="239">
        <f>ROUND(I242*H242,2)</f>
        <v>0</v>
      </c>
      <c r="BL242" s="16" t="s">
        <v>499</v>
      </c>
      <c r="BM242" s="238" t="s">
        <v>2144</v>
      </c>
    </row>
    <row r="243" s="2" customFormat="1" ht="16.5" customHeight="1">
      <c r="A243" s="37"/>
      <c r="B243" s="38"/>
      <c r="C243" s="252" t="s">
        <v>747</v>
      </c>
      <c r="D243" s="252" t="s">
        <v>263</v>
      </c>
      <c r="E243" s="253" t="s">
        <v>2145</v>
      </c>
      <c r="F243" s="254" t="s">
        <v>2146</v>
      </c>
      <c r="G243" s="255" t="s">
        <v>288</v>
      </c>
      <c r="H243" s="256">
        <v>1</v>
      </c>
      <c r="I243" s="257"/>
      <c r="J243" s="258">
        <f>ROUND(I243*H243,2)</f>
        <v>0</v>
      </c>
      <c r="K243" s="259"/>
      <c r="L243" s="260"/>
      <c r="M243" s="261" t="s">
        <v>1</v>
      </c>
      <c r="N243" s="262" t="s">
        <v>42</v>
      </c>
      <c r="O243" s="90"/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8" t="s">
        <v>1497</v>
      </c>
      <c r="AT243" s="238" t="s">
        <v>263</v>
      </c>
      <c r="AU243" s="238" t="s">
        <v>173</v>
      </c>
      <c r="AY243" s="16" t="s">
        <v>156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6" t="s">
        <v>33</v>
      </c>
      <c r="BK243" s="239">
        <f>ROUND(I243*H243,2)</f>
        <v>0</v>
      </c>
      <c r="BL243" s="16" t="s">
        <v>499</v>
      </c>
      <c r="BM243" s="238" t="s">
        <v>2147</v>
      </c>
    </row>
    <row r="244" s="12" customFormat="1" ht="20.88" customHeight="1">
      <c r="A244" s="12"/>
      <c r="B244" s="210"/>
      <c r="C244" s="211"/>
      <c r="D244" s="212" t="s">
        <v>76</v>
      </c>
      <c r="E244" s="224" t="s">
        <v>2148</v>
      </c>
      <c r="F244" s="224" t="s">
        <v>2149</v>
      </c>
      <c r="G244" s="211"/>
      <c r="H244" s="211"/>
      <c r="I244" s="214"/>
      <c r="J244" s="225">
        <f>BK244</f>
        <v>0</v>
      </c>
      <c r="K244" s="211"/>
      <c r="L244" s="216"/>
      <c r="M244" s="217"/>
      <c r="N244" s="218"/>
      <c r="O244" s="218"/>
      <c r="P244" s="219">
        <f>P245</f>
        <v>0</v>
      </c>
      <c r="Q244" s="218"/>
      <c r="R244" s="219">
        <f>R245</f>
        <v>0</v>
      </c>
      <c r="S244" s="218"/>
      <c r="T244" s="220">
        <f>T245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21" t="s">
        <v>173</v>
      </c>
      <c r="AT244" s="222" t="s">
        <v>76</v>
      </c>
      <c r="AU244" s="222" t="s">
        <v>85</v>
      </c>
      <c r="AY244" s="221" t="s">
        <v>156</v>
      </c>
      <c r="BK244" s="223">
        <f>BK245</f>
        <v>0</v>
      </c>
    </row>
    <row r="245" s="2" customFormat="1" ht="16.5" customHeight="1">
      <c r="A245" s="37"/>
      <c r="B245" s="38"/>
      <c r="C245" s="252" t="s">
        <v>751</v>
      </c>
      <c r="D245" s="252" t="s">
        <v>263</v>
      </c>
      <c r="E245" s="253" t="s">
        <v>2150</v>
      </c>
      <c r="F245" s="254" t="s">
        <v>2151</v>
      </c>
      <c r="G245" s="255" t="s">
        <v>288</v>
      </c>
      <c r="H245" s="256">
        <v>2</v>
      </c>
      <c r="I245" s="257"/>
      <c r="J245" s="258">
        <f>ROUND(I245*H245,2)</f>
        <v>0</v>
      </c>
      <c r="K245" s="259"/>
      <c r="L245" s="260"/>
      <c r="M245" s="261" t="s">
        <v>1</v>
      </c>
      <c r="N245" s="262" t="s">
        <v>42</v>
      </c>
      <c r="O245" s="90"/>
      <c r="P245" s="236">
        <f>O245*H245</f>
        <v>0</v>
      </c>
      <c r="Q245" s="236">
        <v>0</v>
      </c>
      <c r="R245" s="236">
        <f>Q245*H245</f>
        <v>0</v>
      </c>
      <c r="S245" s="236">
        <v>0</v>
      </c>
      <c r="T245" s="23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8" t="s">
        <v>1497</v>
      </c>
      <c r="AT245" s="238" t="s">
        <v>263</v>
      </c>
      <c r="AU245" s="238" t="s">
        <v>173</v>
      </c>
      <c r="AY245" s="16" t="s">
        <v>156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6" t="s">
        <v>33</v>
      </c>
      <c r="BK245" s="239">
        <f>ROUND(I245*H245,2)</f>
        <v>0</v>
      </c>
      <c r="BL245" s="16" t="s">
        <v>499</v>
      </c>
      <c r="BM245" s="238" t="s">
        <v>2152</v>
      </c>
    </row>
    <row r="246" s="12" customFormat="1" ht="20.88" customHeight="1">
      <c r="A246" s="12"/>
      <c r="B246" s="210"/>
      <c r="C246" s="211"/>
      <c r="D246" s="212" t="s">
        <v>76</v>
      </c>
      <c r="E246" s="224" t="s">
        <v>2153</v>
      </c>
      <c r="F246" s="224" t="s">
        <v>2154</v>
      </c>
      <c r="G246" s="211"/>
      <c r="H246" s="211"/>
      <c r="I246" s="214"/>
      <c r="J246" s="225">
        <f>BK246</f>
        <v>0</v>
      </c>
      <c r="K246" s="211"/>
      <c r="L246" s="216"/>
      <c r="M246" s="217"/>
      <c r="N246" s="218"/>
      <c r="O246" s="218"/>
      <c r="P246" s="219">
        <f>SUM(P247:P249)</f>
        <v>0</v>
      </c>
      <c r="Q246" s="218"/>
      <c r="R246" s="219">
        <f>SUM(R247:R249)</f>
        <v>0</v>
      </c>
      <c r="S246" s="218"/>
      <c r="T246" s="220">
        <f>SUM(T247:T249)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21" t="s">
        <v>173</v>
      </c>
      <c r="AT246" s="222" t="s">
        <v>76</v>
      </c>
      <c r="AU246" s="222" t="s">
        <v>85</v>
      </c>
      <c r="AY246" s="221" t="s">
        <v>156</v>
      </c>
      <c r="BK246" s="223">
        <f>SUM(BK247:BK249)</f>
        <v>0</v>
      </c>
    </row>
    <row r="247" s="2" customFormat="1" ht="16.5" customHeight="1">
      <c r="A247" s="37"/>
      <c r="B247" s="38"/>
      <c r="C247" s="252" t="s">
        <v>758</v>
      </c>
      <c r="D247" s="252" t="s">
        <v>263</v>
      </c>
      <c r="E247" s="253" t="s">
        <v>2155</v>
      </c>
      <c r="F247" s="254" t="s">
        <v>2156</v>
      </c>
      <c r="G247" s="255" t="s">
        <v>288</v>
      </c>
      <c r="H247" s="256">
        <v>2</v>
      </c>
      <c r="I247" s="257"/>
      <c r="J247" s="258">
        <f>ROUND(I247*H247,2)</f>
        <v>0</v>
      </c>
      <c r="K247" s="259"/>
      <c r="L247" s="260"/>
      <c r="M247" s="261" t="s">
        <v>1</v>
      </c>
      <c r="N247" s="262" t="s">
        <v>42</v>
      </c>
      <c r="O247" s="90"/>
      <c r="P247" s="236">
        <f>O247*H247</f>
        <v>0</v>
      </c>
      <c r="Q247" s="236">
        <v>0</v>
      </c>
      <c r="R247" s="236">
        <f>Q247*H247</f>
        <v>0</v>
      </c>
      <c r="S247" s="236">
        <v>0</v>
      </c>
      <c r="T247" s="237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8" t="s">
        <v>1497</v>
      </c>
      <c r="AT247" s="238" t="s">
        <v>263</v>
      </c>
      <c r="AU247" s="238" t="s">
        <v>173</v>
      </c>
      <c r="AY247" s="16" t="s">
        <v>156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6" t="s">
        <v>33</v>
      </c>
      <c r="BK247" s="239">
        <f>ROUND(I247*H247,2)</f>
        <v>0</v>
      </c>
      <c r="BL247" s="16" t="s">
        <v>499</v>
      </c>
      <c r="BM247" s="238" t="s">
        <v>2157</v>
      </c>
    </row>
    <row r="248" s="2" customFormat="1" ht="24.15" customHeight="1">
      <c r="A248" s="37"/>
      <c r="B248" s="38"/>
      <c r="C248" s="252" t="s">
        <v>764</v>
      </c>
      <c r="D248" s="252" t="s">
        <v>263</v>
      </c>
      <c r="E248" s="253" t="s">
        <v>2158</v>
      </c>
      <c r="F248" s="254" t="s">
        <v>2159</v>
      </c>
      <c r="G248" s="255" t="s">
        <v>288</v>
      </c>
      <c r="H248" s="256">
        <v>9</v>
      </c>
      <c r="I248" s="257"/>
      <c r="J248" s="258">
        <f>ROUND(I248*H248,2)</f>
        <v>0</v>
      </c>
      <c r="K248" s="259"/>
      <c r="L248" s="260"/>
      <c r="M248" s="261" t="s">
        <v>1</v>
      </c>
      <c r="N248" s="262" t="s">
        <v>42</v>
      </c>
      <c r="O248" s="90"/>
      <c r="P248" s="236">
        <f>O248*H248</f>
        <v>0</v>
      </c>
      <c r="Q248" s="236">
        <v>0</v>
      </c>
      <c r="R248" s="236">
        <f>Q248*H248</f>
        <v>0</v>
      </c>
      <c r="S248" s="236">
        <v>0</v>
      </c>
      <c r="T248" s="237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8" t="s">
        <v>1497</v>
      </c>
      <c r="AT248" s="238" t="s">
        <v>263</v>
      </c>
      <c r="AU248" s="238" t="s">
        <v>173</v>
      </c>
      <c r="AY248" s="16" t="s">
        <v>156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6" t="s">
        <v>33</v>
      </c>
      <c r="BK248" s="239">
        <f>ROUND(I248*H248,2)</f>
        <v>0</v>
      </c>
      <c r="BL248" s="16" t="s">
        <v>499</v>
      </c>
      <c r="BM248" s="238" t="s">
        <v>2160</v>
      </c>
    </row>
    <row r="249" s="2" customFormat="1" ht="33" customHeight="1">
      <c r="A249" s="37"/>
      <c r="B249" s="38"/>
      <c r="C249" s="252" t="s">
        <v>769</v>
      </c>
      <c r="D249" s="252" t="s">
        <v>263</v>
      </c>
      <c r="E249" s="253" t="s">
        <v>2161</v>
      </c>
      <c r="F249" s="254" t="s">
        <v>2162</v>
      </c>
      <c r="G249" s="255" t="s">
        <v>288</v>
      </c>
      <c r="H249" s="256">
        <v>3</v>
      </c>
      <c r="I249" s="257"/>
      <c r="J249" s="258">
        <f>ROUND(I249*H249,2)</f>
        <v>0</v>
      </c>
      <c r="K249" s="259"/>
      <c r="L249" s="260"/>
      <c r="M249" s="261" t="s">
        <v>1</v>
      </c>
      <c r="N249" s="262" t="s">
        <v>42</v>
      </c>
      <c r="O249" s="90"/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8" t="s">
        <v>1497</v>
      </c>
      <c r="AT249" s="238" t="s">
        <v>263</v>
      </c>
      <c r="AU249" s="238" t="s">
        <v>173</v>
      </c>
      <c r="AY249" s="16" t="s">
        <v>156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6" t="s">
        <v>33</v>
      </c>
      <c r="BK249" s="239">
        <f>ROUND(I249*H249,2)</f>
        <v>0</v>
      </c>
      <c r="BL249" s="16" t="s">
        <v>499</v>
      </c>
      <c r="BM249" s="238" t="s">
        <v>2163</v>
      </c>
    </row>
    <row r="250" s="12" customFormat="1" ht="20.88" customHeight="1">
      <c r="A250" s="12"/>
      <c r="B250" s="210"/>
      <c r="C250" s="211"/>
      <c r="D250" s="212" t="s">
        <v>76</v>
      </c>
      <c r="E250" s="224" t="s">
        <v>2164</v>
      </c>
      <c r="F250" s="224" t="s">
        <v>2165</v>
      </c>
      <c r="G250" s="211"/>
      <c r="H250" s="211"/>
      <c r="I250" s="214"/>
      <c r="J250" s="225">
        <f>BK250</f>
        <v>0</v>
      </c>
      <c r="K250" s="211"/>
      <c r="L250" s="216"/>
      <c r="M250" s="217"/>
      <c r="N250" s="218"/>
      <c r="O250" s="218"/>
      <c r="P250" s="219">
        <f>SUM(P251:P264)</f>
        <v>0</v>
      </c>
      <c r="Q250" s="218"/>
      <c r="R250" s="219">
        <f>SUM(R251:R264)</f>
        <v>0</v>
      </c>
      <c r="S250" s="218"/>
      <c r="T250" s="220">
        <f>SUM(T251:T264)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21" t="s">
        <v>173</v>
      </c>
      <c r="AT250" s="222" t="s">
        <v>76</v>
      </c>
      <c r="AU250" s="222" t="s">
        <v>85</v>
      </c>
      <c r="AY250" s="221" t="s">
        <v>156</v>
      </c>
      <c r="BK250" s="223">
        <f>SUM(BK251:BK264)</f>
        <v>0</v>
      </c>
    </row>
    <row r="251" s="2" customFormat="1" ht="16.5" customHeight="1">
      <c r="A251" s="37"/>
      <c r="B251" s="38"/>
      <c r="C251" s="252" t="s">
        <v>774</v>
      </c>
      <c r="D251" s="252" t="s">
        <v>263</v>
      </c>
      <c r="E251" s="253" t="s">
        <v>2166</v>
      </c>
      <c r="F251" s="254" t="s">
        <v>2167</v>
      </c>
      <c r="G251" s="255" t="s">
        <v>2064</v>
      </c>
      <c r="H251" s="256">
        <v>4</v>
      </c>
      <c r="I251" s="257"/>
      <c r="J251" s="258">
        <f>ROUND(I251*H251,2)</f>
        <v>0</v>
      </c>
      <c r="K251" s="259"/>
      <c r="L251" s="260"/>
      <c r="M251" s="261" t="s">
        <v>1</v>
      </c>
      <c r="N251" s="262" t="s">
        <v>42</v>
      </c>
      <c r="O251" s="90"/>
      <c r="P251" s="236">
        <f>O251*H251</f>
        <v>0</v>
      </c>
      <c r="Q251" s="236">
        <v>0</v>
      </c>
      <c r="R251" s="236">
        <f>Q251*H251</f>
        <v>0</v>
      </c>
      <c r="S251" s="236">
        <v>0</v>
      </c>
      <c r="T251" s="23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8" t="s">
        <v>1497</v>
      </c>
      <c r="AT251" s="238" t="s">
        <v>263</v>
      </c>
      <c r="AU251" s="238" t="s">
        <v>173</v>
      </c>
      <c r="AY251" s="16" t="s">
        <v>156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6" t="s">
        <v>33</v>
      </c>
      <c r="BK251" s="239">
        <f>ROUND(I251*H251,2)</f>
        <v>0</v>
      </c>
      <c r="BL251" s="16" t="s">
        <v>499</v>
      </c>
      <c r="BM251" s="238" t="s">
        <v>2168</v>
      </c>
    </row>
    <row r="252" s="2" customFormat="1" ht="24.15" customHeight="1">
      <c r="A252" s="37"/>
      <c r="B252" s="38"/>
      <c r="C252" s="252" t="s">
        <v>778</v>
      </c>
      <c r="D252" s="252" t="s">
        <v>263</v>
      </c>
      <c r="E252" s="253" t="s">
        <v>2169</v>
      </c>
      <c r="F252" s="254" t="s">
        <v>2170</v>
      </c>
      <c r="G252" s="255" t="s">
        <v>2064</v>
      </c>
      <c r="H252" s="256">
        <v>1</v>
      </c>
      <c r="I252" s="257"/>
      <c r="J252" s="258">
        <f>ROUND(I252*H252,2)</f>
        <v>0</v>
      </c>
      <c r="K252" s="259"/>
      <c r="L252" s="260"/>
      <c r="M252" s="261" t="s">
        <v>1</v>
      </c>
      <c r="N252" s="262" t="s">
        <v>42</v>
      </c>
      <c r="O252" s="90"/>
      <c r="P252" s="236">
        <f>O252*H252</f>
        <v>0</v>
      </c>
      <c r="Q252" s="236">
        <v>0</v>
      </c>
      <c r="R252" s="236">
        <f>Q252*H252</f>
        <v>0</v>
      </c>
      <c r="S252" s="236">
        <v>0</v>
      </c>
      <c r="T252" s="23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8" t="s">
        <v>1497</v>
      </c>
      <c r="AT252" s="238" t="s">
        <v>263</v>
      </c>
      <c r="AU252" s="238" t="s">
        <v>173</v>
      </c>
      <c r="AY252" s="16" t="s">
        <v>156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6" t="s">
        <v>33</v>
      </c>
      <c r="BK252" s="239">
        <f>ROUND(I252*H252,2)</f>
        <v>0</v>
      </c>
      <c r="BL252" s="16" t="s">
        <v>499</v>
      </c>
      <c r="BM252" s="238" t="s">
        <v>2171</v>
      </c>
    </row>
    <row r="253" s="2" customFormat="1" ht="21.75" customHeight="1">
      <c r="A253" s="37"/>
      <c r="B253" s="38"/>
      <c r="C253" s="252" t="s">
        <v>783</v>
      </c>
      <c r="D253" s="252" t="s">
        <v>263</v>
      </c>
      <c r="E253" s="253" t="s">
        <v>2172</v>
      </c>
      <c r="F253" s="254" t="s">
        <v>2173</v>
      </c>
      <c r="G253" s="255" t="s">
        <v>2064</v>
      </c>
      <c r="H253" s="256">
        <v>18</v>
      </c>
      <c r="I253" s="257"/>
      <c r="J253" s="258">
        <f>ROUND(I253*H253,2)</f>
        <v>0</v>
      </c>
      <c r="K253" s="259"/>
      <c r="L253" s="260"/>
      <c r="M253" s="261" t="s">
        <v>1</v>
      </c>
      <c r="N253" s="262" t="s">
        <v>42</v>
      </c>
      <c r="O253" s="90"/>
      <c r="P253" s="236">
        <f>O253*H253</f>
        <v>0</v>
      </c>
      <c r="Q253" s="236">
        <v>0</v>
      </c>
      <c r="R253" s="236">
        <f>Q253*H253</f>
        <v>0</v>
      </c>
      <c r="S253" s="236">
        <v>0</v>
      </c>
      <c r="T253" s="23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8" t="s">
        <v>1497</v>
      </c>
      <c r="AT253" s="238" t="s">
        <v>263</v>
      </c>
      <c r="AU253" s="238" t="s">
        <v>173</v>
      </c>
      <c r="AY253" s="16" t="s">
        <v>156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6" t="s">
        <v>33</v>
      </c>
      <c r="BK253" s="239">
        <f>ROUND(I253*H253,2)</f>
        <v>0</v>
      </c>
      <c r="BL253" s="16" t="s">
        <v>499</v>
      </c>
      <c r="BM253" s="238" t="s">
        <v>2174</v>
      </c>
    </row>
    <row r="254" s="2" customFormat="1" ht="16.5" customHeight="1">
      <c r="A254" s="37"/>
      <c r="B254" s="38"/>
      <c r="C254" s="252" t="s">
        <v>788</v>
      </c>
      <c r="D254" s="252" t="s">
        <v>263</v>
      </c>
      <c r="E254" s="253" t="s">
        <v>2175</v>
      </c>
      <c r="F254" s="254" t="s">
        <v>2176</v>
      </c>
      <c r="G254" s="255" t="s">
        <v>2064</v>
      </c>
      <c r="H254" s="256">
        <v>6</v>
      </c>
      <c r="I254" s="257"/>
      <c r="J254" s="258">
        <f>ROUND(I254*H254,2)</f>
        <v>0</v>
      </c>
      <c r="K254" s="259"/>
      <c r="L254" s="260"/>
      <c r="M254" s="261" t="s">
        <v>1</v>
      </c>
      <c r="N254" s="262" t="s">
        <v>42</v>
      </c>
      <c r="O254" s="90"/>
      <c r="P254" s="236">
        <f>O254*H254</f>
        <v>0</v>
      </c>
      <c r="Q254" s="236">
        <v>0</v>
      </c>
      <c r="R254" s="236">
        <f>Q254*H254</f>
        <v>0</v>
      </c>
      <c r="S254" s="236">
        <v>0</v>
      </c>
      <c r="T254" s="237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8" t="s">
        <v>1497</v>
      </c>
      <c r="AT254" s="238" t="s">
        <v>263</v>
      </c>
      <c r="AU254" s="238" t="s">
        <v>173</v>
      </c>
      <c r="AY254" s="16" t="s">
        <v>156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6" t="s">
        <v>33</v>
      </c>
      <c r="BK254" s="239">
        <f>ROUND(I254*H254,2)</f>
        <v>0</v>
      </c>
      <c r="BL254" s="16" t="s">
        <v>499</v>
      </c>
      <c r="BM254" s="238" t="s">
        <v>2177</v>
      </c>
    </row>
    <row r="255" s="2" customFormat="1" ht="16.5" customHeight="1">
      <c r="A255" s="37"/>
      <c r="B255" s="38"/>
      <c r="C255" s="252" t="s">
        <v>793</v>
      </c>
      <c r="D255" s="252" t="s">
        <v>263</v>
      </c>
      <c r="E255" s="253" t="s">
        <v>2178</v>
      </c>
      <c r="F255" s="254" t="s">
        <v>2179</v>
      </c>
      <c r="G255" s="255" t="s">
        <v>2064</v>
      </c>
      <c r="H255" s="256">
        <v>1</v>
      </c>
      <c r="I255" s="257"/>
      <c r="J255" s="258">
        <f>ROUND(I255*H255,2)</f>
        <v>0</v>
      </c>
      <c r="K255" s="259"/>
      <c r="L255" s="260"/>
      <c r="M255" s="261" t="s">
        <v>1</v>
      </c>
      <c r="N255" s="262" t="s">
        <v>42</v>
      </c>
      <c r="O255" s="90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8" t="s">
        <v>1497</v>
      </c>
      <c r="AT255" s="238" t="s">
        <v>263</v>
      </c>
      <c r="AU255" s="238" t="s">
        <v>173</v>
      </c>
      <c r="AY255" s="16" t="s">
        <v>156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6" t="s">
        <v>33</v>
      </c>
      <c r="BK255" s="239">
        <f>ROUND(I255*H255,2)</f>
        <v>0</v>
      </c>
      <c r="BL255" s="16" t="s">
        <v>499</v>
      </c>
      <c r="BM255" s="238" t="s">
        <v>2180</v>
      </c>
    </row>
    <row r="256" s="2" customFormat="1" ht="16.5" customHeight="1">
      <c r="A256" s="37"/>
      <c r="B256" s="38"/>
      <c r="C256" s="252" t="s">
        <v>799</v>
      </c>
      <c r="D256" s="252" t="s">
        <v>263</v>
      </c>
      <c r="E256" s="253" t="s">
        <v>2181</v>
      </c>
      <c r="F256" s="254" t="s">
        <v>2182</v>
      </c>
      <c r="G256" s="255" t="s">
        <v>2064</v>
      </c>
      <c r="H256" s="256">
        <v>13</v>
      </c>
      <c r="I256" s="257"/>
      <c r="J256" s="258">
        <f>ROUND(I256*H256,2)</f>
        <v>0</v>
      </c>
      <c r="K256" s="259"/>
      <c r="L256" s="260"/>
      <c r="M256" s="261" t="s">
        <v>1</v>
      </c>
      <c r="N256" s="262" t="s">
        <v>42</v>
      </c>
      <c r="O256" s="90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8" t="s">
        <v>1497</v>
      </c>
      <c r="AT256" s="238" t="s">
        <v>263</v>
      </c>
      <c r="AU256" s="238" t="s">
        <v>173</v>
      </c>
      <c r="AY256" s="16" t="s">
        <v>156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6" t="s">
        <v>33</v>
      </c>
      <c r="BK256" s="239">
        <f>ROUND(I256*H256,2)</f>
        <v>0</v>
      </c>
      <c r="BL256" s="16" t="s">
        <v>499</v>
      </c>
      <c r="BM256" s="238" t="s">
        <v>2183</v>
      </c>
    </row>
    <row r="257" s="2" customFormat="1" ht="21.75" customHeight="1">
      <c r="A257" s="37"/>
      <c r="B257" s="38"/>
      <c r="C257" s="252" t="s">
        <v>806</v>
      </c>
      <c r="D257" s="252" t="s">
        <v>263</v>
      </c>
      <c r="E257" s="253" t="s">
        <v>2184</v>
      </c>
      <c r="F257" s="254" t="s">
        <v>2185</v>
      </c>
      <c r="G257" s="255" t="s">
        <v>2064</v>
      </c>
      <c r="H257" s="256">
        <v>40</v>
      </c>
      <c r="I257" s="257"/>
      <c r="J257" s="258">
        <f>ROUND(I257*H257,2)</f>
        <v>0</v>
      </c>
      <c r="K257" s="259"/>
      <c r="L257" s="260"/>
      <c r="M257" s="261" t="s">
        <v>1</v>
      </c>
      <c r="N257" s="262" t="s">
        <v>42</v>
      </c>
      <c r="O257" s="90"/>
      <c r="P257" s="236">
        <f>O257*H257</f>
        <v>0</v>
      </c>
      <c r="Q257" s="236">
        <v>0</v>
      </c>
      <c r="R257" s="236">
        <f>Q257*H257</f>
        <v>0</v>
      </c>
      <c r="S257" s="236">
        <v>0</v>
      </c>
      <c r="T257" s="23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8" t="s">
        <v>1497</v>
      </c>
      <c r="AT257" s="238" t="s">
        <v>263</v>
      </c>
      <c r="AU257" s="238" t="s">
        <v>173</v>
      </c>
      <c r="AY257" s="16" t="s">
        <v>156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6" t="s">
        <v>33</v>
      </c>
      <c r="BK257" s="239">
        <f>ROUND(I257*H257,2)</f>
        <v>0</v>
      </c>
      <c r="BL257" s="16" t="s">
        <v>499</v>
      </c>
      <c r="BM257" s="238" t="s">
        <v>2186</v>
      </c>
    </row>
    <row r="258" s="2" customFormat="1" ht="21.75" customHeight="1">
      <c r="A258" s="37"/>
      <c r="B258" s="38"/>
      <c r="C258" s="252" t="s">
        <v>814</v>
      </c>
      <c r="D258" s="252" t="s">
        <v>263</v>
      </c>
      <c r="E258" s="253" t="s">
        <v>2187</v>
      </c>
      <c r="F258" s="254" t="s">
        <v>2188</v>
      </c>
      <c r="G258" s="255" t="s">
        <v>2064</v>
      </c>
      <c r="H258" s="256">
        <v>30</v>
      </c>
      <c r="I258" s="257"/>
      <c r="J258" s="258">
        <f>ROUND(I258*H258,2)</f>
        <v>0</v>
      </c>
      <c r="K258" s="259"/>
      <c r="L258" s="260"/>
      <c r="M258" s="261" t="s">
        <v>1</v>
      </c>
      <c r="N258" s="262" t="s">
        <v>42</v>
      </c>
      <c r="O258" s="90"/>
      <c r="P258" s="236">
        <f>O258*H258</f>
        <v>0</v>
      </c>
      <c r="Q258" s="236">
        <v>0</v>
      </c>
      <c r="R258" s="236">
        <f>Q258*H258</f>
        <v>0</v>
      </c>
      <c r="S258" s="236">
        <v>0</v>
      </c>
      <c r="T258" s="23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8" t="s">
        <v>1497</v>
      </c>
      <c r="AT258" s="238" t="s">
        <v>263</v>
      </c>
      <c r="AU258" s="238" t="s">
        <v>173</v>
      </c>
      <c r="AY258" s="16" t="s">
        <v>156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6" t="s">
        <v>33</v>
      </c>
      <c r="BK258" s="239">
        <f>ROUND(I258*H258,2)</f>
        <v>0</v>
      </c>
      <c r="BL258" s="16" t="s">
        <v>499</v>
      </c>
      <c r="BM258" s="238" t="s">
        <v>2189</v>
      </c>
    </row>
    <row r="259" s="2" customFormat="1" ht="24.15" customHeight="1">
      <c r="A259" s="37"/>
      <c r="B259" s="38"/>
      <c r="C259" s="252" t="s">
        <v>822</v>
      </c>
      <c r="D259" s="252" t="s">
        <v>263</v>
      </c>
      <c r="E259" s="253" t="s">
        <v>2190</v>
      </c>
      <c r="F259" s="254" t="s">
        <v>2191</v>
      </c>
      <c r="G259" s="255" t="s">
        <v>263</v>
      </c>
      <c r="H259" s="256">
        <v>80</v>
      </c>
      <c r="I259" s="257"/>
      <c r="J259" s="258">
        <f>ROUND(I259*H259,2)</f>
        <v>0</v>
      </c>
      <c r="K259" s="259"/>
      <c r="L259" s="260"/>
      <c r="M259" s="261" t="s">
        <v>1</v>
      </c>
      <c r="N259" s="262" t="s">
        <v>42</v>
      </c>
      <c r="O259" s="90"/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7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8" t="s">
        <v>1497</v>
      </c>
      <c r="AT259" s="238" t="s">
        <v>263</v>
      </c>
      <c r="AU259" s="238" t="s">
        <v>173</v>
      </c>
      <c r="AY259" s="16" t="s">
        <v>156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6" t="s">
        <v>33</v>
      </c>
      <c r="BK259" s="239">
        <f>ROUND(I259*H259,2)</f>
        <v>0</v>
      </c>
      <c r="BL259" s="16" t="s">
        <v>499</v>
      </c>
      <c r="BM259" s="238" t="s">
        <v>2192</v>
      </c>
    </row>
    <row r="260" s="2" customFormat="1" ht="24.15" customHeight="1">
      <c r="A260" s="37"/>
      <c r="B260" s="38"/>
      <c r="C260" s="252" t="s">
        <v>830</v>
      </c>
      <c r="D260" s="252" t="s">
        <v>263</v>
      </c>
      <c r="E260" s="253" t="s">
        <v>2193</v>
      </c>
      <c r="F260" s="254" t="s">
        <v>2194</v>
      </c>
      <c r="G260" s="255" t="s">
        <v>263</v>
      </c>
      <c r="H260" s="256">
        <v>60</v>
      </c>
      <c r="I260" s="257"/>
      <c r="J260" s="258">
        <f>ROUND(I260*H260,2)</f>
        <v>0</v>
      </c>
      <c r="K260" s="259"/>
      <c r="L260" s="260"/>
      <c r="M260" s="261" t="s">
        <v>1</v>
      </c>
      <c r="N260" s="262" t="s">
        <v>42</v>
      </c>
      <c r="O260" s="90"/>
      <c r="P260" s="236">
        <f>O260*H260</f>
        <v>0</v>
      </c>
      <c r="Q260" s="236">
        <v>0</v>
      </c>
      <c r="R260" s="236">
        <f>Q260*H260</f>
        <v>0</v>
      </c>
      <c r="S260" s="236">
        <v>0</v>
      </c>
      <c r="T260" s="23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8" t="s">
        <v>1497</v>
      </c>
      <c r="AT260" s="238" t="s">
        <v>263</v>
      </c>
      <c r="AU260" s="238" t="s">
        <v>173</v>
      </c>
      <c r="AY260" s="16" t="s">
        <v>156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6" t="s">
        <v>33</v>
      </c>
      <c r="BK260" s="239">
        <f>ROUND(I260*H260,2)</f>
        <v>0</v>
      </c>
      <c r="BL260" s="16" t="s">
        <v>499</v>
      </c>
      <c r="BM260" s="238" t="s">
        <v>2195</v>
      </c>
    </row>
    <row r="261" s="2" customFormat="1" ht="24.15" customHeight="1">
      <c r="A261" s="37"/>
      <c r="B261" s="38"/>
      <c r="C261" s="252" t="s">
        <v>834</v>
      </c>
      <c r="D261" s="252" t="s">
        <v>263</v>
      </c>
      <c r="E261" s="253" t="s">
        <v>2196</v>
      </c>
      <c r="F261" s="254" t="s">
        <v>2197</v>
      </c>
      <c r="G261" s="255" t="s">
        <v>263</v>
      </c>
      <c r="H261" s="256">
        <v>110</v>
      </c>
      <c r="I261" s="257"/>
      <c r="J261" s="258">
        <f>ROUND(I261*H261,2)</f>
        <v>0</v>
      </c>
      <c r="K261" s="259"/>
      <c r="L261" s="260"/>
      <c r="M261" s="261" t="s">
        <v>1</v>
      </c>
      <c r="N261" s="262" t="s">
        <v>42</v>
      </c>
      <c r="O261" s="90"/>
      <c r="P261" s="236">
        <f>O261*H261</f>
        <v>0</v>
      </c>
      <c r="Q261" s="236">
        <v>0</v>
      </c>
      <c r="R261" s="236">
        <f>Q261*H261</f>
        <v>0</v>
      </c>
      <c r="S261" s="236">
        <v>0</v>
      </c>
      <c r="T261" s="23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8" t="s">
        <v>1497</v>
      </c>
      <c r="AT261" s="238" t="s">
        <v>263</v>
      </c>
      <c r="AU261" s="238" t="s">
        <v>173</v>
      </c>
      <c r="AY261" s="16" t="s">
        <v>156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6" t="s">
        <v>33</v>
      </c>
      <c r="BK261" s="239">
        <f>ROUND(I261*H261,2)</f>
        <v>0</v>
      </c>
      <c r="BL261" s="16" t="s">
        <v>499</v>
      </c>
      <c r="BM261" s="238" t="s">
        <v>2198</v>
      </c>
    </row>
    <row r="262" s="2" customFormat="1" ht="24.15" customHeight="1">
      <c r="A262" s="37"/>
      <c r="B262" s="38"/>
      <c r="C262" s="252" t="s">
        <v>839</v>
      </c>
      <c r="D262" s="252" t="s">
        <v>263</v>
      </c>
      <c r="E262" s="253" t="s">
        <v>2199</v>
      </c>
      <c r="F262" s="254" t="s">
        <v>2200</v>
      </c>
      <c r="G262" s="255" t="s">
        <v>263</v>
      </c>
      <c r="H262" s="256">
        <v>20</v>
      </c>
      <c r="I262" s="257"/>
      <c r="J262" s="258">
        <f>ROUND(I262*H262,2)</f>
        <v>0</v>
      </c>
      <c r="K262" s="259"/>
      <c r="L262" s="260"/>
      <c r="M262" s="261" t="s">
        <v>1</v>
      </c>
      <c r="N262" s="262" t="s">
        <v>42</v>
      </c>
      <c r="O262" s="90"/>
      <c r="P262" s="236">
        <f>O262*H262</f>
        <v>0</v>
      </c>
      <c r="Q262" s="236">
        <v>0</v>
      </c>
      <c r="R262" s="236">
        <f>Q262*H262</f>
        <v>0</v>
      </c>
      <c r="S262" s="236">
        <v>0</v>
      </c>
      <c r="T262" s="23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8" t="s">
        <v>1497</v>
      </c>
      <c r="AT262" s="238" t="s">
        <v>263</v>
      </c>
      <c r="AU262" s="238" t="s">
        <v>173</v>
      </c>
      <c r="AY262" s="16" t="s">
        <v>156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6" t="s">
        <v>33</v>
      </c>
      <c r="BK262" s="239">
        <f>ROUND(I262*H262,2)</f>
        <v>0</v>
      </c>
      <c r="BL262" s="16" t="s">
        <v>499</v>
      </c>
      <c r="BM262" s="238" t="s">
        <v>2201</v>
      </c>
    </row>
    <row r="263" s="2" customFormat="1" ht="24.15" customHeight="1">
      <c r="A263" s="37"/>
      <c r="B263" s="38"/>
      <c r="C263" s="252" t="s">
        <v>843</v>
      </c>
      <c r="D263" s="252" t="s">
        <v>263</v>
      </c>
      <c r="E263" s="253" t="s">
        <v>2202</v>
      </c>
      <c r="F263" s="254" t="s">
        <v>2203</v>
      </c>
      <c r="G263" s="255" t="s">
        <v>263</v>
      </c>
      <c r="H263" s="256">
        <v>14</v>
      </c>
      <c r="I263" s="257"/>
      <c r="J263" s="258">
        <f>ROUND(I263*H263,2)</f>
        <v>0</v>
      </c>
      <c r="K263" s="259"/>
      <c r="L263" s="260"/>
      <c r="M263" s="261" t="s">
        <v>1</v>
      </c>
      <c r="N263" s="262" t="s">
        <v>42</v>
      </c>
      <c r="O263" s="90"/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8" t="s">
        <v>1497</v>
      </c>
      <c r="AT263" s="238" t="s">
        <v>263</v>
      </c>
      <c r="AU263" s="238" t="s">
        <v>173</v>
      </c>
      <c r="AY263" s="16" t="s">
        <v>156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6" t="s">
        <v>33</v>
      </c>
      <c r="BK263" s="239">
        <f>ROUND(I263*H263,2)</f>
        <v>0</v>
      </c>
      <c r="BL263" s="16" t="s">
        <v>499</v>
      </c>
      <c r="BM263" s="238" t="s">
        <v>2204</v>
      </c>
    </row>
    <row r="264" s="2" customFormat="1" ht="16.5" customHeight="1">
      <c r="A264" s="37"/>
      <c r="B264" s="38"/>
      <c r="C264" s="252" t="s">
        <v>848</v>
      </c>
      <c r="D264" s="252" t="s">
        <v>263</v>
      </c>
      <c r="E264" s="253" t="s">
        <v>2205</v>
      </c>
      <c r="F264" s="254" t="s">
        <v>2206</v>
      </c>
      <c r="G264" s="255" t="s">
        <v>2064</v>
      </c>
      <c r="H264" s="256">
        <v>42</v>
      </c>
      <c r="I264" s="257"/>
      <c r="J264" s="258">
        <f>ROUND(I264*H264,2)</f>
        <v>0</v>
      </c>
      <c r="K264" s="259"/>
      <c r="L264" s="260"/>
      <c r="M264" s="261" t="s">
        <v>1</v>
      </c>
      <c r="N264" s="262" t="s">
        <v>42</v>
      </c>
      <c r="O264" s="90"/>
      <c r="P264" s="236">
        <f>O264*H264</f>
        <v>0</v>
      </c>
      <c r="Q264" s="236">
        <v>0</v>
      </c>
      <c r="R264" s="236">
        <f>Q264*H264</f>
        <v>0</v>
      </c>
      <c r="S264" s="236">
        <v>0</v>
      </c>
      <c r="T264" s="23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8" t="s">
        <v>1497</v>
      </c>
      <c r="AT264" s="238" t="s">
        <v>263</v>
      </c>
      <c r="AU264" s="238" t="s">
        <v>173</v>
      </c>
      <c r="AY264" s="16" t="s">
        <v>156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6" t="s">
        <v>33</v>
      </c>
      <c r="BK264" s="239">
        <f>ROUND(I264*H264,2)</f>
        <v>0</v>
      </c>
      <c r="BL264" s="16" t="s">
        <v>499</v>
      </c>
      <c r="BM264" s="238" t="s">
        <v>2207</v>
      </c>
    </row>
    <row r="265" s="12" customFormat="1" ht="20.88" customHeight="1">
      <c r="A265" s="12"/>
      <c r="B265" s="210"/>
      <c r="C265" s="211"/>
      <c r="D265" s="212" t="s">
        <v>76</v>
      </c>
      <c r="E265" s="224" t="s">
        <v>2208</v>
      </c>
      <c r="F265" s="224" t="s">
        <v>2209</v>
      </c>
      <c r="G265" s="211"/>
      <c r="H265" s="211"/>
      <c r="I265" s="214"/>
      <c r="J265" s="225">
        <f>BK265</f>
        <v>0</v>
      </c>
      <c r="K265" s="211"/>
      <c r="L265" s="216"/>
      <c r="M265" s="217"/>
      <c r="N265" s="218"/>
      <c r="O265" s="218"/>
      <c r="P265" s="219">
        <f>P266</f>
        <v>0</v>
      </c>
      <c r="Q265" s="218"/>
      <c r="R265" s="219">
        <f>R266</f>
        <v>0</v>
      </c>
      <c r="S265" s="218"/>
      <c r="T265" s="220">
        <f>T266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21" t="s">
        <v>173</v>
      </c>
      <c r="AT265" s="222" t="s">
        <v>76</v>
      </c>
      <c r="AU265" s="222" t="s">
        <v>85</v>
      </c>
      <c r="AY265" s="221" t="s">
        <v>156</v>
      </c>
      <c r="BK265" s="223">
        <f>BK266</f>
        <v>0</v>
      </c>
    </row>
    <row r="266" s="2" customFormat="1" ht="16.5" customHeight="1">
      <c r="A266" s="37"/>
      <c r="B266" s="38"/>
      <c r="C266" s="226" t="s">
        <v>854</v>
      </c>
      <c r="D266" s="226" t="s">
        <v>158</v>
      </c>
      <c r="E266" s="227" t="s">
        <v>2210</v>
      </c>
      <c r="F266" s="228" t="s">
        <v>2211</v>
      </c>
      <c r="G266" s="229" t="s">
        <v>2030</v>
      </c>
      <c r="H266" s="230">
        <v>1</v>
      </c>
      <c r="I266" s="231"/>
      <c r="J266" s="232">
        <f>ROUND(I266*H266,2)</f>
        <v>0</v>
      </c>
      <c r="K266" s="233"/>
      <c r="L266" s="43"/>
      <c r="M266" s="234" t="s">
        <v>1</v>
      </c>
      <c r="N266" s="235" t="s">
        <v>42</v>
      </c>
      <c r="O266" s="90"/>
      <c r="P266" s="236">
        <f>O266*H266</f>
        <v>0</v>
      </c>
      <c r="Q266" s="236">
        <v>0</v>
      </c>
      <c r="R266" s="236">
        <f>Q266*H266</f>
        <v>0</v>
      </c>
      <c r="S266" s="236">
        <v>0</v>
      </c>
      <c r="T266" s="237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8" t="s">
        <v>499</v>
      </c>
      <c r="AT266" s="238" t="s">
        <v>158</v>
      </c>
      <c r="AU266" s="238" t="s">
        <v>173</v>
      </c>
      <c r="AY266" s="16" t="s">
        <v>156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6" t="s">
        <v>33</v>
      </c>
      <c r="BK266" s="239">
        <f>ROUND(I266*H266,2)</f>
        <v>0</v>
      </c>
      <c r="BL266" s="16" t="s">
        <v>499</v>
      </c>
      <c r="BM266" s="238" t="s">
        <v>2212</v>
      </c>
    </row>
    <row r="267" s="12" customFormat="1" ht="22.8" customHeight="1">
      <c r="A267" s="12"/>
      <c r="B267" s="210"/>
      <c r="C267" s="211"/>
      <c r="D267" s="212" t="s">
        <v>76</v>
      </c>
      <c r="E267" s="224" t="s">
        <v>2213</v>
      </c>
      <c r="F267" s="224" t="s">
        <v>2214</v>
      </c>
      <c r="G267" s="211"/>
      <c r="H267" s="211"/>
      <c r="I267" s="214"/>
      <c r="J267" s="225">
        <f>BK267</f>
        <v>0</v>
      </c>
      <c r="K267" s="211"/>
      <c r="L267" s="216"/>
      <c r="M267" s="217"/>
      <c r="N267" s="218"/>
      <c r="O267" s="218"/>
      <c r="P267" s="219">
        <f>P268+P304</f>
        <v>0</v>
      </c>
      <c r="Q267" s="218"/>
      <c r="R267" s="219">
        <f>R268+R304</f>
        <v>0</v>
      </c>
      <c r="S267" s="218"/>
      <c r="T267" s="220">
        <f>T268+T304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21" t="s">
        <v>173</v>
      </c>
      <c r="AT267" s="222" t="s">
        <v>76</v>
      </c>
      <c r="AU267" s="222" t="s">
        <v>33</v>
      </c>
      <c r="AY267" s="221" t="s">
        <v>156</v>
      </c>
      <c r="BK267" s="223">
        <f>BK268+BK304</f>
        <v>0</v>
      </c>
    </row>
    <row r="268" s="12" customFormat="1" ht="20.88" customHeight="1">
      <c r="A268" s="12"/>
      <c r="B268" s="210"/>
      <c r="C268" s="211"/>
      <c r="D268" s="212" t="s">
        <v>76</v>
      </c>
      <c r="E268" s="224" t="s">
        <v>2215</v>
      </c>
      <c r="F268" s="224" t="s">
        <v>2216</v>
      </c>
      <c r="G268" s="211"/>
      <c r="H268" s="211"/>
      <c r="I268" s="214"/>
      <c r="J268" s="225">
        <f>BK268</f>
        <v>0</v>
      </c>
      <c r="K268" s="211"/>
      <c r="L268" s="216"/>
      <c r="M268" s="217"/>
      <c r="N268" s="218"/>
      <c r="O268" s="218"/>
      <c r="P268" s="219">
        <f>SUM(P269:P303)</f>
        <v>0</v>
      </c>
      <c r="Q268" s="218"/>
      <c r="R268" s="219">
        <f>SUM(R269:R303)</f>
        <v>0</v>
      </c>
      <c r="S268" s="218"/>
      <c r="T268" s="220">
        <f>SUM(T269:T303)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1" t="s">
        <v>173</v>
      </c>
      <c r="AT268" s="222" t="s">
        <v>76</v>
      </c>
      <c r="AU268" s="222" t="s">
        <v>85</v>
      </c>
      <c r="AY268" s="221" t="s">
        <v>156</v>
      </c>
      <c r="BK268" s="223">
        <f>SUM(BK269:BK303)</f>
        <v>0</v>
      </c>
    </row>
    <row r="269" s="2" customFormat="1" ht="37.8" customHeight="1">
      <c r="A269" s="37"/>
      <c r="B269" s="38"/>
      <c r="C269" s="226" t="s">
        <v>860</v>
      </c>
      <c r="D269" s="226" t="s">
        <v>158</v>
      </c>
      <c r="E269" s="227" t="s">
        <v>2217</v>
      </c>
      <c r="F269" s="228" t="s">
        <v>2218</v>
      </c>
      <c r="G269" s="229" t="s">
        <v>288</v>
      </c>
      <c r="H269" s="230">
        <v>1</v>
      </c>
      <c r="I269" s="231"/>
      <c r="J269" s="232">
        <f>ROUND(I269*H269,2)</f>
        <v>0</v>
      </c>
      <c r="K269" s="233"/>
      <c r="L269" s="43"/>
      <c r="M269" s="234" t="s">
        <v>1</v>
      </c>
      <c r="N269" s="235" t="s">
        <v>42</v>
      </c>
      <c r="O269" s="90"/>
      <c r="P269" s="236">
        <f>O269*H269</f>
        <v>0</v>
      </c>
      <c r="Q269" s="236">
        <v>0</v>
      </c>
      <c r="R269" s="236">
        <f>Q269*H269</f>
        <v>0</v>
      </c>
      <c r="S269" s="236">
        <v>0</v>
      </c>
      <c r="T269" s="237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8" t="s">
        <v>499</v>
      </c>
      <c r="AT269" s="238" t="s">
        <v>158</v>
      </c>
      <c r="AU269" s="238" t="s">
        <v>173</v>
      </c>
      <c r="AY269" s="16" t="s">
        <v>156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6" t="s">
        <v>33</v>
      </c>
      <c r="BK269" s="239">
        <f>ROUND(I269*H269,2)</f>
        <v>0</v>
      </c>
      <c r="BL269" s="16" t="s">
        <v>499</v>
      </c>
      <c r="BM269" s="238" t="s">
        <v>2219</v>
      </c>
    </row>
    <row r="270" s="2" customFormat="1" ht="24.15" customHeight="1">
      <c r="A270" s="37"/>
      <c r="B270" s="38"/>
      <c r="C270" s="226" t="s">
        <v>865</v>
      </c>
      <c r="D270" s="226" t="s">
        <v>158</v>
      </c>
      <c r="E270" s="227" t="s">
        <v>2220</v>
      </c>
      <c r="F270" s="228" t="s">
        <v>2221</v>
      </c>
      <c r="G270" s="229" t="s">
        <v>288</v>
      </c>
      <c r="H270" s="230">
        <v>1</v>
      </c>
      <c r="I270" s="231"/>
      <c r="J270" s="232">
        <f>ROUND(I270*H270,2)</f>
        <v>0</v>
      </c>
      <c r="K270" s="233"/>
      <c r="L270" s="43"/>
      <c r="M270" s="234" t="s">
        <v>1</v>
      </c>
      <c r="N270" s="235" t="s">
        <v>42</v>
      </c>
      <c r="O270" s="90"/>
      <c r="P270" s="236">
        <f>O270*H270</f>
        <v>0</v>
      </c>
      <c r="Q270" s="236">
        <v>0</v>
      </c>
      <c r="R270" s="236">
        <f>Q270*H270</f>
        <v>0</v>
      </c>
      <c r="S270" s="236">
        <v>0</v>
      </c>
      <c r="T270" s="23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8" t="s">
        <v>499</v>
      </c>
      <c r="AT270" s="238" t="s">
        <v>158</v>
      </c>
      <c r="AU270" s="238" t="s">
        <v>173</v>
      </c>
      <c r="AY270" s="16" t="s">
        <v>156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6" t="s">
        <v>33</v>
      </c>
      <c r="BK270" s="239">
        <f>ROUND(I270*H270,2)</f>
        <v>0</v>
      </c>
      <c r="BL270" s="16" t="s">
        <v>499</v>
      </c>
      <c r="BM270" s="238" t="s">
        <v>2222</v>
      </c>
    </row>
    <row r="271" s="2" customFormat="1" ht="24.15" customHeight="1">
      <c r="A271" s="37"/>
      <c r="B271" s="38"/>
      <c r="C271" s="226" t="s">
        <v>871</v>
      </c>
      <c r="D271" s="226" t="s">
        <v>158</v>
      </c>
      <c r="E271" s="227" t="s">
        <v>2223</v>
      </c>
      <c r="F271" s="228" t="s">
        <v>2224</v>
      </c>
      <c r="G271" s="229" t="s">
        <v>288</v>
      </c>
      <c r="H271" s="230">
        <v>1</v>
      </c>
      <c r="I271" s="231"/>
      <c r="J271" s="232">
        <f>ROUND(I271*H271,2)</f>
        <v>0</v>
      </c>
      <c r="K271" s="233"/>
      <c r="L271" s="43"/>
      <c r="M271" s="234" t="s">
        <v>1</v>
      </c>
      <c r="N271" s="235" t="s">
        <v>42</v>
      </c>
      <c r="O271" s="90"/>
      <c r="P271" s="236">
        <f>O271*H271</f>
        <v>0</v>
      </c>
      <c r="Q271" s="236">
        <v>0</v>
      </c>
      <c r="R271" s="236">
        <f>Q271*H271</f>
        <v>0</v>
      </c>
      <c r="S271" s="236">
        <v>0</v>
      </c>
      <c r="T271" s="237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8" t="s">
        <v>499</v>
      </c>
      <c r="AT271" s="238" t="s">
        <v>158</v>
      </c>
      <c r="AU271" s="238" t="s">
        <v>173</v>
      </c>
      <c r="AY271" s="16" t="s">
        <v>156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6" t="s">
        <v>33</v>
      </c>
      <c r="BK271" s="239">
        <f>ROUND(I271*H271,2)</f>
        <v>0</v>
      </c>
      <c r="BL271" s="16" t="s">
        <v>499</v>
      </c>
      <c r="BM271" s="238" t="s">
        <v>2225</v>
      </c>
    </row>
    <row r="272" s="2" customFormat="1" ht="21.75" customHeight="1">
      <c r="A272" s="37"/>
      <c r="B272" s="38"/>
      <c r="C272" s="226" t="s">
        <v>876</v>
      </c>
      <c r="D272" s="226" t="s">
        <v>158</v>
      </c>
      <c r="E272" s="227" t="s">
        <v>2226</v>
      </c>
      <c r="F272" s="228" t="s">
        <v>2227</v>
      </c>
      <c r="G272" s="229" t="s">
        <v>288</v>
      </c>
      <c r="H272" s="230">
        <v>2</v>
      </c>
      <c r="I272" s="231"/>
      <c r="J272" s="232">
        <f>ROUND(I272*H272,2)</f>
        <v>0</v>
      </c>
      <c r="K272" s="233"/>
      <c r="L272" s="43"/>
      <c r="M272" s="234" t="s">
        <v>1</v>
      </c>
      <c r="N272" s="235" t="s">
        <v>42</v>
      </c>
      <c r="O272" s="90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7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8" t="s">
        <v>499</v>
      </c>
      <c r="AT272" s="238" t="s">
        <v>158</v>
      </c>
      <c r="AU272" s="238" t="s">
        <v>173</v>
      </c>
      <c r="AY272" s="16" t="s">
        <v>156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6" t="s">
        <v>33</v>
      </c>
      <c r="BK272" s="239">
        <f>ROUND(I272*H272,2)</f>
        <v>0</v>
      </c>
      <c r="BL272" s="16" t="s">
        <v>499</v>
      </c>
      <c r="BM272" s="238" t="s">
        <v>2228</v>
      </c>
    </row>
    <row r="273" s="2" customFormat="1" ht="21.75" customHeight="1">
      <c r="A273" s="37"/>
      <c r="B273" s="38"/>
      <c r="C273" s="226" t="s">
        <v>881</v>
      </c>
      <c r="D273" s="226" t="s">
        <v>158</v>
      </c>
      <c r="E273" s="227" t="s">
        <v>2229</v>
      </c>
      <c r="F273" s="228" t="s">
        <v>2230</v>
      </c>
      <c r="G273" s="229" t="s">
        <v>288</v>
      </c>
      <c r="H273" s="230">
        <v>1</v>
      </c>
      <c r="I273" s="231"/>
      <c r="J273" s="232">
        <f>ROUND(I273*H273,2)</f>
        <v>0</v>
      </c>
      <c r="K273" s="233"/>
      <c r="L273" s="43"/>
      <c r="M273" s="234" t="s">
        <v>1</v>
      </c>
      <c r="N273" s="235" t="s">
        <v>42</v>
      </c>
      <c r="O273" s="90"/>
      <c r="P273" s="236">
        <f>O273*H273</f>
        <v>0</v>
      </c>
      <c r="Q273" s="236">
        <v>0</v>
      </c>
      <c r="R273" s="236">
        <f>Q273*H273</f>
        <v>0</v>
      </c>
      <c r="S273" s="236">
        <v>0</v>
      </c>
      <c r="T273" s="23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8" t="s">
        <v>499</v>
      </c>
      <c r="AT273" s="238" t="s">
        <v>158</v>
      </c>
      <c r="AU273" s="238" t="s">
        <v>173</v>
      </c>
      <c r="AY273" s="16" t="s">
        <v>156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6" t="s">
        <v>33</v>
      </c>
      <c r="BK273" s="239">
        <f>ROUND(I273*H273,2)</f>
        <v>0</v>
      </c>
      <c r="BL273" s="16" t="s">
        <v>499</v>
      </c>
      <c r="BM273" s="238" t="s">
        <v>2231</v>
      </c>
    </row>
    <row r="274" s="2" customFormat="1" ht="33" customHeight="1">
      <c r="A274" s="37"/>
      <c r="B274" s="38"/>
      <c r="C274" s="226" t="s">
        <v>885</v>
      </c>
      <c r="D274" s="226" t="s">
        <v>158</v>
      </c>
      <c r="E274" s="227" t="s">
        <v>2232</v>
      </c>
      <c r="F274" s="228" t="s">
        <v>2233</v>
      </c>
      <c r="G274" s="229" t="s">
        <v>288</v>
      </c>
      <c r="H274" s="230">
        <v>8</v>
      </c>
      <c r="I274" s="231"/>
      <c r="J274" s="232">
        <f>ROUND(I274*H274,2)</f>
        <v>0</v>
      </c>
      <c r="K274" s="233"/>
      <c r="L274" s="43"/>
      <c r="M274" s="234" t="s">
        <v>1</v>
      </c>
      <c r="N274" s="235" t="s">
        <v>42</v>
      </c>
      <c r="O274" s="90"/>
      <c r="P274" s="236">
        <f>O274*H274</f>
        <v>0</v>
      </c>
      <c r="Q274" s="236">
        <v>0</v>
      </c>
      <c r="R274" s="236">
        <f>Q274*H274</f>
        <v>0</v>
      </c>
      <c r="S274" s="236">
        <v>0</v>
      </c>
      <c r="T274" s="237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8" t="s">
        <v>499</v>
      </c>
      <c r="AT274" s="238" t="s">
        <v>158</v>
      </c>
      <c r="AU274" s="238" t="s">
        <v>173</v>
      </c>
      <c r="AY274" s="16" t="s">
        <v>156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6" t="s">
        <v>33</v>
      </c>
      <c r="BK274" s="239">
        <f>ROUND(I274*H274,2)</f>
        <v>0</v>
      </c>
      <c r="BL274" s="16" t="s">
        <v>499</v>
      </c>
      <c r="BM274" s="238" t="s">
        <v>2234</v>
      </c>
    </row>
    <row r="275" s="2" customFormat="1" ht="24.15" customHeight="1">
      <c r="A275" s="37"/>
      <c r="B275" s="38"/>
      <c r="C275" s="226" t="s">
        <v>890</v>
      </c>
      <c r="D275" s="226" t="s">
        <v>158</v>
      </c>
      <c r="E275" s="227" t="s">
        <v>2235</v>
      </c>
      <c r="F275" s="228" t="s">
        <v>2236</v>
      </c>
      <c r="G275" s="229" t="s">
        <v>288</v>
      </c>
      <c r="H275" s="230">
        <v>4</v>
      </c>
      <c r="I275" s="231"/>
      <c r="J275" s="232">
        <f>ROUND(I275*H275,2)</f>
        <v>0</v>
      </c>
      <c r="K275" s="233"/>
      <c r="L275" s="43"/>
      <c r="M275" s="234" t="s">
        <v>1</v>
      </c>
      <c r="N275" s="235" t="s">
        <v>42</v>
      </c>
      <c r="O275" s="90"/>
      <c r="P275" s="236">
        <f>O275*H275</f>
        <v>0</v>
      </c>
      <c r="Q275" s="236">
        <v>0</v>
      </c>
      <c r="R275" s="236">
        <f>Q275*H275</f>
        <v>0</v>
      </c>
      <c r="S275" s="236">
        <v>0</v>
      </c>
      <c r="T275" s="237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8" t="s">
        <v>499</v>
      </c>
      <c r="AT275" s="238" t="s">
        <v>158</v>
      </c>
      <c r="AU275" s="238" t="s">
        <v>173</v>
      </c>
      <c r="AY275" s="16" t="s">
        <v>156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6" t="s">
        <v>33</v>
      </c>
      <c r="BK275" s="239">
        <f>ROUND(I275*H275,2)</f>
        <v>0</v>
      </c>
      <c r="BL275" s="16" t="s">
        <v>499</v>
      </c>
      <c r="BM275" s="238" t="s">
        <v>2237</v>
      </c>
    </row>
    <row r="276" s="2" customFormat="1" ht="21.75" customHeight="1">
      <c r="A276" s="37"/>
      <c r="B276" s="38"/>
      <c r="C276" s="226" t="s">
        <v>895</v>
      </c>
      <c r="D276" s="226" t="s">
        <v>158</v>
      </c>
      <c r="E276" s="227" t="s">
        <v>2238</v>
      </c>
      <c r="F276" s="228" t="s">
        <v>2239</v>
      </c>
      <c r="G276" s="229" t="s">
        <v>288</v>
      </c>
      <c r="H276" s="230">
        <v>4</v>
      </c>
      <c r="I276" s="231"/>
      <c r="J276" s="232">
        <f>ROUND(I276*H276,2)</f>
        <v>0</v>
      </c>
      <c r="K276" s="233"/>
      <c r="L276" s="43"/>
      <c r="M276" s="234" t="s">
        <v>1</v>
      </c>
      <c r="N276" s="235" t="s">
        <v>42</v>
      </c>
      <c r="O276" s="90"/>
      <c r="P276" s="236">
        <f>O276*H276</f>
        <v>0</v>
      </c>
      <c r="Q276" s="236">
        <v>0</v>
      </c>
      <c r="R276" s="236">
        <f>Q276*H276</f>
        <v>0</v>
      </c>
      <c r="S276" s="236">
        <v>0</v>
      </c>
      <c r="T276" s="237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8" t="s">
        <v>499</v>
      </c>
      <c r="AT276" s="238" t="s">
        <v>158</v>
      </c>
      <c r="AU276" s="238" t="s">
        <v>173</v>
      </c>
      <c r="AY276" s="16" t="s">
        <v>156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6" t="s">
        <v>33</v>
      </c>
      <c r="BK276" s="239">
        <f>ROUND(I276*H276,2)</f>
        <v>0</v>
      </c>
      <c r="BL276" s="16" t="s">
        <v>499</v>
      </c>
      <c r="BM276" s="238" t="s">
        <v>2240</v>
      </c>
    </row>
    <row r="277" s="2" customFormat="1" ht="16.5" customHeight="1">
      <c r="A277" s="37"/>
      <c r="B277" s="38"/>
      <c r="C277" s="226" t="s">
        <v>899</v>
      </c>
      <c r="D277" s="226" t="s">
        <v>158</v>
      </c>
      <c r="E277" s="227" t="s">
        <v>2241</v>
      </c>
      <c r="F277" s="228" t="s">
        <v>2242</v>
      </c>
      <c r="G277" s="229" t="s">
        <v>288</v>
      </c>
      <c r="H277" s="230">
        <v>1</v>
      </c>
      <c r="I277" s="231"/>
      <c r="J277" s="232">
        <f>ROUND(I277*H277,2)</f>
        <v>0</v>
      </c>
      <c r="K277" s="233"/>
      <c r="L277" s="43"/>
      <c r="M277" s="234" t="s">
        <v>1</v>
      </c>
      <c r="N277" s="235" t="s">
        <v>42</v>
      </c>
      <c r="O277" s="90"/>
      <c r="P277" s="236">
        <f>O277*H277</f>
        <v>0</v>
      </c>
      <c r="Q277" s="236">
        <v>0</v>
      </c>
      <c r="R277" s="236">
        <f>Q277*H277</f>
        <v>0</v>
      </c>
      <c r="S277" s="236">
        <v>0</v>
      </c>
      <c r="T277" s="237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8" t="s">
        <v>499</v>
      </c>
      <c r="AT277" s="238" t="s">
        <v>158</v>
      </c>
      <c r="AU277" s="238" t="s">
        <v>173</v>
      </c>
      <c r="AY277" s="16" t="s">
        <v>156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6" t="s">
        <v>33</v>
      </c>
      <c r="BK277" s="239">
        <f>ROUND(I277*H277,2)</f>
        <v>0</v>
      </c>
      <c r="BL277" s="16" t="s">
        <v>499</v>
      </c>
      <c r="BM277" s="238" t="s">
        <v>2243</v>
      </c>
    </row>
    <row r="278" s="2" customFormat="1" ht="24.15" customHeight="1">
      <c r="A278" s="37"/>
      <c r="B278" s="38"/>
      <c r="C278" s="226" t="s">
        <v>906</v>
      </c>
      <c r="D278" s="226" t="s">
        <v>158</v>
      </c>
      <c r="E278" s="227" t="s">
        <v>2244</v>
      </c>
      <c r="F278" s="228" t="s">
        <v>2245</v>
      </c>
      <c r="G278" s="229" t="s">
        <v>288</v>
      </c>
      <c r="H278" s="230">
        <v>7</v>
      </c>
      <c r="I278" s="231"/>
      <c r="J278" s="232">
        <f>ROUND(I278*H278,2)</f>
        <v>0</v>
      </c>
      <c r="K278" s="233"/>
      <c r="L278" s="43"/>
      <c r="M278" s="234" t="s">
        <v>1</v>
      </c>
      <c r="N278" s="235" t="s">
        <v>42</v>
      </c>
      <c r="O278" s="90"/>
      <c r="P278" s="236">
        <f>O278*H278</f>
        <v>0</v>
      </c>
      <c r="Q278" s="236">
        <v>0</v>
      </c>
      <c r="R278" s="236">
        <f>Q278*H278</f>
        <v>0</v>
      </c>
      <c r="S278" s="236">
        <v>0</v>
      </c>
      <c r="T278" s="237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8" t="s">
        <v>499</v>
      </c>
      <c r="AT278" s="238" t="s">
        <v>158</v>
      </c>
      <c r="AU278" s="238" t="s">
        <v>173</v>
      </c>
      <c r="AY278" s="16" t="s">
        <v>156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6" t="s">
        <v>33</v>
      </c>
      <c r="BK278" s="239">
        <f>ROUND(I278*H278,2)</f>
        <v>0</v>
      </c>
      <c r="BL278" s="16" t="s">
        <v>499</v>
      </c>
      <c r="BM278" s="238" t="s">
        <v>2246</v>
      </c>
    </row>
    <row r="279" s="2" customFormat="1" ht="24.15" customHeight="1">
      <c r="A279" s="37"/>
      <c r="B279" s="38"/>
      <c r="C279" s="226" t="s">
        <v>911</v>
      </c>
      <c r="D279" s="226" t="s">
        <v>158</v>
      </c>
      <c r="E279" s="227" t="s">
        <v>2247</v>
      </c>
      <c r="F279" s="228" t="s">
        <v>2248</v>
      </c>
      <c r="G279" s="229" t="s">
        <v>288</v>
      </c>
      <c r="H279" s="230">
        <v>1</v>
      </c>
      <c r="I279" s="231"/>
      <c r="J279" s="232">
        <f>ROUND(I279*H279,2)</f>
        <v>0</v>
      </c>
      <c r="K279" s="233"/>
      <c r="L279" s="43"/>
      <c r="M279" s="234" t="s">
        <v>1</v>
      </c>
      <c r="N279" s="235" t="s">
        <v>42</v>
      </c>
      <c r="O279" s="90"/>
      <c r="P279" s="236">
        <f>O279*H279</f>
        <v>0</v>
      </c>
      <c r="Q279" s="236">
        <v>0</v>
      </c>
      <c r="R279" s="236">
        <f>Q279*H279</f>
        <v>0</v>
      </c>
      <c r="S279" s="236">
        <v>0</v>
      </c>
      <c r="T279" s="237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8" t="s">
        <v>499</v>
      </c>
      <c r="AT279" s="238" t="s">
        <v>158</v>
      </c>
      <c r="AU279" s="238" t="s">
        <v>173</v>
      </c>
      <c r="AY279" s="16" t="s">
        <v>156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6" t="s">
        <v>33</v>
      </c>
      <c r="BK279" s="239">
        <f>ROUND(I279*H279,2)</f>
        <v>0</v>
      </c>
      <c r="BL279" s="16" t="s">
        <v>499</v>
      </c>
      <c r="BM279" s="238" t="s">
        <v>2249</v>
      </c>
    </row>
    <row r="280" s="2" customFormat="1" ht="24.15" customHeight="1">
      <c r="A280" s="37"/>
      <c r="B280" s="38"/>
      <c r="C280" s="226" t="s">
        <v>916</v>
      </c>
      <c r="D280" s="226" t="s">
        <v>158</v>
      </c>
      <c r="E280" s="227" t="s">
        <v>2250</v>
      </c>
      <c r="F280" s="228" t="s">
        <v>2251</v>
      </c>
      <c r="G280" s="229" t="s">
        <v>288</v>
      </c>
      <c r="H280" s="230">
        <v>2</v>
      </c>
      <c r="I280" s="231"/>
      <c r="J280" s="232">
        <f>ROUND(I280*H280,2)</f>
        <v>0</v>
      </c>
      <c r="K280" s="233"/>
      <c r="L280" s="43"/>
      <c r="M280" s="234" t="s">
        <v>1</v>
      </c>
      <c r="N280" s="235" t="s">
        <v>42</v>
      </c>
      <c r="O280" s="90"/>
      <c r="P280" s="236">
        <f>O280*H280</f>
        <v>0</v>
      </c>
      <c r="Q280" s="236">
        <v>0</v>
      </c>
      <c r="R280" s="236">
        <f>Q280*H280</f>
        <v>0</v>
      </c>
      <c r="S280" s="236">
        <v>0</v>
      </c>
      <c r="T280" s="237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8" t="s">
        <v>499</v>
      </c>
      <c r="AT280" s="238" t="s">
        <v>158</v>
      </c>
      <c r="AU280" s="238" t="s">
        <v>173</v>
      </c>
      <c r="AY280" s="16" t="s">
        <v>156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6" t="s">
        <v>33</v>
      </c>
      <c r="BK280" s="239">
        <f>ROUND(I280*H280,2)</f>
        <v>0</v>
      </c>
      <c r="BL280" s="16" t="s">
        <v>499</v>
      </c>
      <c r="BM280" s="238" t="s">
        <v>2252</v>
      </c>
    </row>
    <row r="281" s="2" customFormat="1" ht="24.15" customHeight="1">
      <c r="A281" s="37"/>
      <c r="B281" s="38"/>
      <c r="C281" s="226" t="s">
        <v>921</v>
      </c>
      <c r="D281" s="226" t="s">
        <v>158</v>
      </c>
      <c r="E281" s="227" t="s">
        <v>2253</v>
      </c>
      <c r="F281" s="228" t="s">
        <v>2254</v>
      </c>
      <c r="G281" s="229" t="s">
        <v>288</v>
      </c>
      <c r="H281" s="230">
        <v>1</v>
      </c>
      <c r="I281" s="231"/>
      <c r="J281" s="232">
        <f>ROUND(I281*H281,2)</f>
        <v>0</v>
      </c>
      <c r="K281" s="233"/>
      <c r="L281" s="43"/>
      <c r="M281" s="234" t="s">
        <v>1</v>
      </c>
      <c r="N281" s="235" t="s">
        <v>42</v>
      </c>
      <c r="O281" s="90"/>
      <c r="P281" s="236">
        <f>O281*H281</f>
        <v>0</v>
      </c>
      <c r="Q281" s="236">
        <v>0</v>
      </c>
      <c r="R281" s="236">
        <f>Q281*H281</f>
        <v>0</v>
      </c>
      <c r="S281" s="236">
        <v>0</v>
      </c>
      <c r="T281" s="237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8" t="s">
        <v>499</v>
      </c>
      <c r="AT281" s="238" t="s">
        <v>158</v>
      </c>
      <c r="AU281" s="238" t="s">
        <v>173</v>
      </c>
      <c r="AY281" s="16" t="s">
        <v>156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6" t="s">
        <v>33</v>
      </c>
      <c r="BK281" s="239">
        <f>ROUND(I281*H281,2)</f>
        <v>0</v>
      </c>
      <c r="BL281" s="16" t="s">
        <v>499</v>
      </c>
      <c r="BM281" s="238" t="s">
        <v>2255</v>
      </c>
    </row>
    <row r="282" s="2" customFormat="1" ht="37.8" customHeight="1">
      <c r="A282" s="37"/>
      <c r="B282" s="38"/>
      <c r="C282" s="226" t="s">
        <v>926</v>
      </c>
      <c r="D282" s="226" t="s">
        <v>158</v>
      </c>
      <c r="E282" s="227" t="s">
        <v>2256</v>
      </c>
      <c r="F282" s="228" t="s">
        <v>2257</v>
      </c>
      <c r="G282" s="229" t="s">
        <v>288</v>
      </c>
      <c r="H282" s="230">
        <v>9</v>
      </c>
      <c r="I282" s="231"/>
      <c r="J282" s="232">
        <f>ROUND(I282*H282,2)</f>
        <v>0</v>
      </c>
      <c r="K282" s="233"/>
      <c r="L282" s="43"/>
      <c r="M282" s="234" t="s">
        <v>1</v>
      </c>
      <c r="N282" s="235" t="s">
        <v>42</v>
      </c>
      <c r="O282" s="90"/>
      <c r="P282" s="236">
        <f>O282*H282</f>
        <v>0</v>
      </c>
      <c r="Q282" s="236">
        <v>0</v>
      </c>
      <c r="R282" s="236">
        <f>Q282*H282</f>
        <v>0</v>
      </c>
      <c r="S282" s="236">
        <v>0</v>
      </c>
      <c r="T282" s="237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8" t="s">
        <v>499</v>
      </c>
      <c r="AT282" s="238" t="s">
        <v>158</v>
      </c>
      <c r="AU282" s="238" t="s">
        <v>173</v>
      </c>
      <c r="AY282" s="16" t="s">
        <v>156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6" t="s">
        <v>33</v>
      </c>
      <c r="BK282" s="239">
        <f>ROUND(I282*H282,2)</f>
        <v>0</v>
      </c>
      <c r="BL282" s="16" t="s">
        <v>499</v>
      </c>
      <c r="BM282" s="238" t="s">
        <v>2258</v>
      </c>
    </row>
    <row r="283" s="2" customFormat="1" ht="37.8" customHeight="1">
      <c r="A283" s="37"/>
      <c r="B283" s="38"/>
      <c r="C283" s="226" t="s">
        <v>931</v>
      </c>
      <c r="D283" s="226" t="s">
        <v>158</v>
      </c>
      <c r="E283" s="227" t="s">
        <v>2259</v>
      </c>
      <c r="F283" s="228" t="s">
        <v>2260</v>
      </c>
      <c r="G283" s="229" t="s">
        <v>288</v>
      </c>
      <c r="H283" s="230">
        <v>1</v>
      </c>
      <c r="I283" s="231"/>
      <c r="J283" s="232">
        <f>ROUND(I283*H283,2)</f>
        <v>0</v>
      </c>
      <c r="K283" s="233"/>
      <c r="L283" s="43"/>
      <c r="M283" s="234" t="s">
        <v>1</v>
      </c>
      <c r="N283" s="235" t="s">
        <v>42</v>
      </c>
      <c r="O283" s="90"/>
      <c r="P283" s="236">
        <f>O283*H283</f>
        <v>0</v>
      </c>
      <c r="Q283" s="236">
        <v>0</v>
      </c>
      <c r="R283" s="236">
        <f>Q283*H283</f>
        <v>0</v>
      </c>
      <c r="S283" s="236">
        <v>0</v>
      </c>
      <c r="T283" s="237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8" t="s">
        <v>499</v>
      </c>
      <c r="AT283" s="238" t="s">
        <v>158</v>
      </c>
      <c r="AU283" s="238" t="s">
        <v>173</v>
      </c>
      <c r="AY283" s="16" t="s">
        <v>156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6" t="s">
        <v>33</v>
      </c>
      <c r="BK283" s="239">
        <f>ROUND(I283*H283,2)</f>
        <v>0</v>
      </c>
      <c r="BL283" s="16" t="s">
        <v>499</v>
      </c>
      <c r="BM283" s="238" t="s">
        <v>2261</v>
      </c>
    </row>
    <row r="284" s="2" customFormat="1" ht="37.8" customHeight="1">
      <c r="A284" s="37"/>
      <c r="B284" s="38"/>
      <c r="C284" s="226" t="s">
        <v>936</v>
      </c>
      <c r="D284" s="226" t="s">
        <v>158</v>
      </c>
      <c r="E284" s="227" t="s">
        <v>2262</v>
      </c>
      <c r="F284" s="228" t="s">
        <v>2263</v>
      </c>
      <c r="G284" s="229" t="s">
        <v>288</v>
      </c>
      <c r="H284" s="230">
        <v>16</v>
      </c>
      <c r="I284" s="231"/>
      <c r="J284" s="232">
        <f>ROUND(I284*H284,2)</f>
        <v>0</v>
      </c>
      <c r="K284" s="233"/>
      <c r="L284" s="43"/>
      <c r="M284" s="234" t="s">
        <v>1</v>
      </c>
      <c r="N284" s="235" t="s">
        <v>42</v>
      </c>
      <c r="O284" s="90"/>
      <c r="P284" s="236">
        <f>O284*H284</f>
        <v>0</v>
      </c>
      <c r="Q284" s="236">
        <v>0</v>
      </c>
      <c r="R284" s="236">
        <f>Q284*H284</f>
        <v>0</v>
      </c>
      <c r="S284" s="236">
        <v>0</v>
      </c>
      <c r="T284" s="237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8" t="s">
        <v>499</v>
      </c>
      <c r="AT284" s="238" t="s">
        <v>158</v>
      </c>
      <c r="AU284" s="238" t="s">
        <v>173</v>
      </c>
      <c r="AY284" s="16" t="s">
        <v>156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6" t="s">
        <v>33</v>
      </c>
      <c r="BK284" s="239">
        <f>ROUND(I284*H284,2)</f>
        <v>0</v>
      </c>
      <c r="BL284" s="16" t="s">
        <v>499</v>
      </c>
      <c r="BM284" s="238" t="s">
        <v>2264</v>
      </c>
    </row>
    <row r="285" s="2" customFormat="1" ht="24.15" customHeight="1">
      <c r="A285" s="37"/>
      <c r="B285" s="38"/>
      <c r="C285" s="226" t="s">
        <v>940</v>
      </c>
      <c r="D285" s="226" t="s">
        <v>158</v>
      </c>
      <c r="E285" s="227" t="s">
        <v>2265</v>
      </c>
      <c r="F285" s="228" t="s">
        <v>2266</v>
      </c>
      <c r="G285" s="229" t="s">
        <v>288</v>
      </c>
      <c r="H285" s="230">
        <v>1</v>
      </c>
      <c r="I285" s="231"/>
      <c r="J285" s="232">
        <f>ROUND(I285*H285,2)</f>
        <v>0</v>
      </c>
      <c r="K285" s="233"/>
      <c r="L285" s="43"/>
      <c r="M285" s="234" t="s">
        <v>1</v>
      </c>
      <c r="N285" s="235" t="s">
        <v>42</v>
      </c>
      <c r="O285" s="90"/>
      <c r="P285" s="236">
        <f>O285*H285</f>
        <v>0</v>
      </c>
      <c r="Q285" s="236">
        <v>0</v>
      </c>
      <c r="R285" s="236">
        <f>Q285*H285</f>
        <v>0</v>
      </c>
      <c r="S285" s="236">
        <v>0</v>
      </c>
      <c r="T285" s="237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8" t="s">
        <v>499</v>
      </c>
      <c r="AT285" s="238" t="s">
        <v>158</v>
      </c>
      <c r="AU285" s="238" t="s">
        <v>173</v>
      </c>
      <c r="AY285" s="16" t="s">
        <v>156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6" t="s">
        <v>33</v>
      </c>
      <c r="BK285" s="239">
        <f>ROUND(I285*H285,2)</f>
        <v>0</v>
      </c>
      <c r="BL285" s="16" t="s">
        <v>499</v>
      </c>
      <c r="BM285" s="238" t="s">
        <v>2267</v>
      </c>
    </row>
    <row r="286" s="2" customFormat="1" ht="24.15" customHeight="1">
      <c r="A286" s="37"/>
      <c r="B286" s="38"/>
      <c r="C286" s="226" t="s">
        <v>945</v>
      </c>
      <c r="D286" s="226" t="s">
        <v>158</v>
      </c>
      <c r="E286" s="227" t="s">
        <v>2268</v>
      </c>
      <c r="F286" s="228" t="s">
        <v>2269</v>
      </c>
      <c r="G286" s="229" t="s">
        <v>288</v>
      </c>
      <c r="H286" s="230">
        <v>1</v>
      </c>
      <c r="I286" s="231"/>
      <c r="J286" s="232">
        <f>ROUND(I286*H286,2)</f>
        <v>0</v>
      </c>
      <c r="K286" s="233"/>
      <c r="L286" s="43"/>
      <c r="M286" s="234" t="s">
        <v>1</v>
      </c>
      <c r="N286" s="235" t="s">
        <v>42</v>
      </c>
      <c r="O286" s="90"/>
      <c r="P286" s="236">
        <f>O286*H286</f>
        <v>0</v>
      </c>
      <c r="Q286" s="236">
        <v>0</v>
      </c>
      <c r="R286" s="236">
        <f>Q286*H286</f>
        <v>0</v>
      </c>
      <c r="S286" s="236">
        <v>0</v>
      </c>
      <c r="T286" s="237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8" t="s">
        <v>499</v>
      </c>
      <c r="AT286" s="238" t="s">
        <v>158</v>
      </c>
      <c r="AU286" s="238" t="s">
        <v>173</v>
      </c>
      <c r="AY286" s="16" t="s">
        <v>156</v>
      </c>
      <c r="BE286" s="239">
        <f>IF(N286="základní",J286,0)</f>
        <v>0</v>
      </c>
      <c r="BF286" s="239">
        <f>IF(N286="snížená",J286,0)</f>
        <v>0</v>
      </c>
      <c r="BG286" s="239">
        <f>IF(N286="zákl. přenesená",J286,0)</f>
        <v>0</v>
      </c>
      <c r="BH286" s="239">
        <f>IF(N286="sníž. přenesená",J286,0)</f>
        <v>0</v>
      </c>
      <c r="BI286" s="239">
        <f>IF(N286="nulová",J286,0)</f>
        <v>0</v>
      </c>
      <c r="BJ286" s="16" t="s">
        <v>33</v>
      </c>
      <c r="BK286" s="239">
        <f>ROUND(I286*H286,2)</f>
        <v>0</v>
      </c>
      <c r="BL286" s="16" t="s">
        <v>499</v>
      </c>
      <c r="BM286" s="238" t="s">
        <v>2270</v>
      </c>
    </row>
    <row r="287" s="2" customFormat="1" ht="24.15" customHeight="1">
      <c r="A287" s="37"/>
      <c r="B287" s="38"/>
      <c r="C287" s="226" t="s">
        <v>949</v>
      </c>
      <c r="D287" s="226" t="s">
        <v>158</v>
      </c>
      <c r="E287" s="227" t="s">
        <v>2271</v>
      </c>
      <c r="F287" s="228" t="s">
        <v>2272</v>
      </c>
      <c r="G287" s="229" t="s">
        <v>288</v>
      </c>
      <c r="H287" s="230">
        <v>1</v>
      </c>
      <c r="I287" s="231"/>
      <c r="J287" s="232">
        <f>ROUND(I287*H287,2)</f>
        <v>0</v>
      </c>
      <c r="K287" s="233"/>
      <c r="L287" s="43"/>
      <c r="M287" s="234" t="s">
        <v>1</v>
      </c>
      <c r="N287" s="235" t="s">
        <v>42</v>
      </c>
      <c r="O287" s="90"/>
      <c r="P287" s="236">
        <f>O287*H287</f>
        <v>0</v>
      </c>
      <c r="Q287" s="236">
        <v>0</v>
      </c>
      <c r="R287" s="236">
        <f>Q287*H287</f>
        <v>0</v>
      </c>
      <c r="S287" s="236">
        <v>0</v>
      </c>
      <c r="T287" s="23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8" t="s">
        <v>499</v>
      </c>
      <c r="AT287" s="238" t="s">
        <v>158</v>
      </c>
      <c r="AU287" s="238" t="s">
        <v>173</v>
      </c>
      <c r="AY287" s="16" t="s">
        <v>156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6" t="s">
        <v>33</v>
      </c>
      <c r="BK287" s="239">
        <f>ROUND(I287*H287,2)</f>
        <v>0</v>
      </c>
      <c r="BL287" s="16" t="s">
        <v>499</v>
      </c>
      <c r="BM287" s="238" t="s">
        <v>2273</v>
      </c>
    </row>
    <row r="288" s="2" customFormat="1" ht="24.15" customHeight="1">
      <c r="A288" s="37"/>
      <c r="B288" s="38"/>
      <c r="C288" s="226" t="s">
        <v>953</v>
      </c>
      <c r="D288" s="226" t="s">
        <v>158</v>
      </c>
      <c r="E288" s="227" t="s">
        <v>2274</v>
      </c>
      <c r="F288" s="228" t="s">
        <v>2275</v>
      </c>
      <c r="G288" s="229" t="s">
        <v>288</v>
      </c>
      <c r="H288" s="230">
        <v>1</v>
      </c>
      <c r="I288" s="231"/>
      <c r="J288" s="232">
        <f>ROUND(I288*H288,2)</f>
        <v>0</v>
      </c>
      <c r="K288" s="233"/>
      <c r="L288" s="43"/>
      <c r="M288" s="234" t="s">
        <v>1</v>
      </c>
      <c r="N288" s="235" t="s">
        <v>42</v>
      </c>
      <c r="O288" s="90"/>
      <c r="P288" s="236">
        <f>O288*H288</f>
        <v>0</v>
      </c>
      <c r="Q288" s="236">
        <v>0</v>
      </c>
      <c r="R288" s="236">
        <f>Q288*H288</f>
        <v>0</v>
      </c>
      <c r="S288" s="236">
        <v>0</v>
      </c>
      <c r="T288" s="237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38" t="s">
        <v>499</v>
      </c>
      <c r="AT288" s="238" t="s">
        <v>158</v>
      </c>
      <c r="AU288" s="238" t="s">
        <v>173</v>
      </c>
      <c r="AY288" s="16" t="s">
        <v>156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6" t="s">
        <v>33</v>
      </c>
      <c r="BK288" s="239">
        <f>ROUND(I288*H288,2)</f>
        <v>0</v>
      </c>
      <c r="BL288" s="16" t="s">
        <v>499</v>
      </c>
      <c r="BM288" s="238" t="s">
        <v>2276</v>
      </c>
    </row>
    <row r="289" s="2" customFormat="1" ht="24.15" customHeight="1">
      <c r="A289" s="37"/>
      <c r="B289" s="38"/>
      <c r="C289" s="226" t="s">
        <v>958</v>
      </c>
      <c r="D289" s="226" t="s">
        <v>158</v>
      </c>
      <c r="E289" s="227" t="s">
        <v>2277</v>
      </c>
      <c r="F289" s="228" t="s">
        <v>2278</v>
      </c>
      <c r="G289" s="229" t="s">
        <v>288</v>
      </c>
      <c r="H289" s="230">
        <v>1</v>
      </c>
      <c r="I289" s="231"/>
      <c r="J289" s="232">
        <f>ROUND(I289*H289,2)</f>
        <v>0</v>
      </c>
      <c r="K289" s="233"/>
      <c r="L289" s="43"/>
      <c r="M289" s="234" t="s">
        <v>1</v>
      </c>
      <c r="N289" s="235" t="s">
        <v>42</v>
      </c>
      <c r="O289" s="90"/>
      <c r="P289" s="236">
        <f>O289*H289</f>
        <v>0</v>
      </c>
      <c r="Q289" s="236">
        <v>0</v>
      </c>
      <c r="R289" s="236">
        <f>Q289*H289</f>
        <v>0</v>
      </c>
      <c r="S289" s="236">
        <v>0</v>
      </c>
      <c r="T289" s="237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8" t="s">
        <v>499</v>
      </c>
      <c r="AT289" s="238" t="s">
        <v>158</v>
      </c>
      <c r="AU289" s="238" t="s">
        <v>173</v>
      </c>
      <c r="AY289" s="16" t="s">
        <v>156</v>
      </c>
      <c r="BE289" s="239">
        <f>IF(N289="základní",J289,0)</f>
        <v>0</v>
      </c>
      <c r="BF289" s="239">
        <f>IF(N289="snížená",J289,0)</f>
        <v>0</v>
      </c>
      <c r="BG289" s="239">
        <f>IF(N289="zákl. přenesená",J289,0)</f>
        <v>0</v>
      </c>
      <c r="BH289" s="239">
        <f>IF(N289="sníž. přenesená",J289,0)</f>
        <v>0</v>
      </c>
      <c r="BI289" s="239">
        <f>IF(N289="nulová",J289,0)</f>
        <v>0</v>
      </c>
      <c r="BJ289" s="16" t="s">
        <v>33</v>
      </c>
      <c r="BK289" s="239">
        <f>ROUND(I289*H289,2)</f>
        <v>0</v>
      </c>
      <c r="BL289" s="16" t="s">
        <v>499</v>
      </c>
      <c r="BM289" s="238" t="s">
        <v>2279</v>
      </c>
    </row>
    <row r="290" s="2" customFormat="1" ht="24.15" customHeight="1">
      <c r="A290" s="37"/>
      <c r="B290" s="38"/>
      <c r="C290" s="226" t="s">
        <v>964</v>
      </c>
      <c r="D290" s="226" t="s">
        <v>158</v>
      </c>
      <c r="E290" s="227" t="s">
        <v>2280</v>
      </c>
      <c r="F290" s="228" t="s">
        <v>2281</v>
      </c>
      <c r="G290" s="229" t="s">
        <v>288</v>
      </c>
      <c r="H290" s="230">
        <v>1</v>
      </c>
      <c r="I290" s="231"/>
      <c r="J290" s="232">
        <f>ROUND(I290*H290,2)</f>
        <v>0</v>
      </c>
      <c r="K290" s="233"/>
      <c r="L290" s="43"/>
      <c r="M290" s="234" t="s">
        <v>1</v>
      </c>
      <c r="N290" s="235" t="s">
        <v>42</v>
      </c>
      <c r="O290" s="90"/>
      <c r="P290" s="236">
        <f>O290*H290</f>
        <v>0</v>
      </c>
      <c r="Q290" s="236">
        <v>0</v>
      </c>
      <c r="R290" s="236">
        <f>Q290*H290</f>
        <v>0</v>
      </c>
      <c r="S290" s="236">
        <v>0</v>
      </c>
      <c r="T290" s="237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38" t="s">
        <v>499</v>
      </c>
      <c r="AT290" s="238" t="s">
        <v>158</v>
      </c>
      <c r="AU290" s="238" t="s">
        <v>173</v>
      </c>
      <c r="AY290" s="16" t="s">
        <v>156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6" t="s">
        <v>33</v>
      </c>
      <c r="BK290" s="239">
        <f>ROUND(I290*H290,2)</f>
        <v>0</v>
      </c>
      <c r="BL290" s="16" t="s">
        <v>499</v>
      </c>
      <c r="BM290" s="238" t="s">
        <v>2282</v>
      </c>
    </row>
    <row r="291" s="2" customFormat="1" ht="24.15" customHeight="1">
      <c r="A291" s="37"/>
      <c r="B291" s="38"/>
      <c r="C291" s="226" t="s">
        <v>972</v>
      </c>
      <c r="D291" s="226" t="s">
        <v>158</v>
      </c>
      <c r="E291" s="227" t="s">
        <v>2283</v>
      </c>
      <c r="F291" s="228" t="s">
        <v>2284</v>
      </c>
      <c r="G291" s="229" t="s">
        <v>288</v>
      </c>
      <c r="H291" s="230">
        <v>1</v>
      </c>
      <c r="I291" s="231"/>
      <c r="J291" s="232">
        <f>ROUND(I291*H291,2)</f>
        <v>0</v>
      </c>
      <c r="K291" s="233"/>
      <c r="L291" s="43"/>
      <c r="M291" s="234" t="s">
        <v>1</v>
      </c>
      <c r="N291" s="235" t="s">
        <v>42</v>
      </c>
      <c r="O291" s="90"/>
      <c r="P291" s="236">
        <f>O291*H291</f>
        <v>0</v>
      </c>
      <c r="Q291" s="236">
        <v>0</v>
      </c>
      <c r="R291" s="236">
        <f>Q291*H291</f>
        <v>0</v>
      </c>
      <c r="S291" s="236">
        <v>0</v>
      </c>
      <c r="T291" s="237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8" t="s">
        <v>499</v>
      </c>
      <c r="AT291" s="238" t="s">
        <v>158</v>
      </c>
      <c r="AU291" s="238" t="s">
        <v>173</v>
      </c>
      <c r="AY291" s="16" t="s">
        <v>156</v>
      </c>
      <c r="BE291" s="239">
        <f>IF(N291="základní",J291,0)</f>
        <v>0</v>
      </c>
      <c r="BF291" s="239">
        <f>IF(N291="snížená",J291,0)</f>
        <v>0</v>
      </c>
      <c r="BG291" s="239">
        <f>IF(N291="zákl. přenesená",J291,0)</f>
        <v>0</v>
      </c>
      <c r="BH291" s="239">
        <f>IF(N291="sníž. přenesená",J291,0)</f>
        <v>0</v>
      </c>
      <c r="BI291" s="239">
        <f>IF(N291="nulová",J291,0)</f>
        <v>0</v>
      </c>
      <c r="BJ291" s="16" t="s">
        <v>33</v>
      </c>
      <c r="BK291" s="239">
        <f>ROUND(I291*H291,2)</f>
        <v>0</v>
      </c>
      <c r="BL291" s="16" t="s">
        <v>499</v>
      </c>
      <c r="BM291" s="238" t="s">
        <v>2285</v>
      </c>
    </row>
    <row r="292" s="2" customFormat="1" ht="24.15" customHeight="1">
      <c r="A292" s="37"/>
      <c r="B292" s="38"/>
      <c r="C292" s="226" t="s">
        <v>976</v>
      </c>
      <c r="D292" s="226" t="s">
        <v>158</v>
      </c>
      <c r="E292" s="227" t="s">
        <v>2286</v>
      </c>
      <c r="F292" s="228" t="s">
        <v>2287</v>
      </c>
      <c r="G292" s="229" t="s">
        <v>288</v>
      </c>
      <c r="H292" s="230">
        <v>1</v>
      </c>
      <c r="I292" s="231"/>
      <c r="J292" s="232">
        <f>ROUND(I292*H292,2)</f>
        <v>0</v>
      </c>
      <c r="K292" s="233"/>
      <c r="L292" s="43"/>
      <c r="M292" s="234" t="s">
        <v>1</v>
      </c>
      <c r="N292" s="235" t="s">
        <v>42</v>
      </c>
      <c r="O292" s="90"/>
      <c r="P292" s="236">
        <f>O292*H292</f>
        <v>0</v>
      </c>
      <c r="Q292" s="236">
        <v>0</v>
      </c>
      <c r="R292" s="236">
        <f>Q292*H292</f>
        <v>0</v>
      </c>
      <c r="S292" s="236">
        <v>0</v>
      </c>
      <c r="T292" s="237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38" t="s">
        <v>499</v>
      </c>
      <c r="AT292" s="238" t="s">
        <v>158</v>
      </c>
      <c r="AU292" s="238" t="s">
        <v>173</v>
      </c>
      <c r="AY292" s="16" t="s">
        <v>156</v>
      </c>
      <c r="BE292" s="239">
        <f>IF(N292="základní",J292,0)</f>
        <v>0</v>
      </c>
      <c r="BF292" s="239">
        <f>IF(N292="snížená",J292,0)</f>
        <v>0</v>
      </c>
      <c r="BG292" s="239">
        <f>IF(N292="zákl. přenesená",J292,0)</f>
        <v>0</v>
      </c>
      <c r="BH292" s="239">
        <f>IF(N292="sníž. přenesená",J292,0)</f>
        <v>0</v>
      </c>
      <c r="BI292" s="239">
        <f>IF(N292="nulová",J292,0)</f>
        <v>0</v>
      </c>
      <c r="BJ292" s="16" t="s">
        <v>33</v>
      </c>
      <c r="BK292" s="239">
        <f>ROUND(I292*H292,2)</f>
        <v>0</v>
      </c>
      <c r="BL292" s="16" t="s">
        <v>499</v>
      </c>
      <c r="BM292" s="238" t="s">
        <v>2288</v>
      </c>
    </row>
    <row r="293" s="2" customFormat="1" ht="21.75" customHeight="1">
      <c r="A293" s="37"/>
      <c r="B293" s="38"/>
      <c r="C293" s="226" t="s">
        <v>980</v>
      </c>
      <c r="D293" s="226" t="s">
        <v>158</v>
      </c>
      <c r="E293" s="227" t="s">
        <v>2289</v>
      </c>
      <c r="F293" s="228" t="s">
        <v>2290</v>
      </c>
      <c r="G293" s="229" t="s">
        <v>288</v>
      </c>
      <c r="H293" s="230">
        <v>2</v>
      </c>
      <c r="I293" s="231"/>
      <c r="J293" s="232">
        <f>ROUND(I293*H293,2)</f>
        <v>0</v>
      </c>
      <c r="K293" s="233"/>
      <c r="L293" s="43"/>
      <c r="M293" s="234" t="s">
        <v>1</v>
      </c>
      <c r="N293" s="235" t="s">
        <v>42</v>
      </c>
      <c r="O293" s="90"/>
      <c r="P293" s="236">
        <f>O293*H293</f>
        <v>0</v>
      </c>
      <c r="Q293" s="236">
        <v>0</v>
      </c>
      <c r="R293" s="236">
        <f>Q293*H293</f>
        <v>0</v>
      </c>
      <c r="S293" s="236">
        <v>0</v>
      </c>
      <c r="T293" s="237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8" t="s">
        <v>499</v>
      </c>
      <c r="AT293" s="238" t="s">
        <v>158</v>
      </c>
      <c r="AU293" s="238" t="s">
        <v>173</v>
      </c>
      <c r="AY293" s="16" t="s">
        <v>156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6" t="s">
        <v>33</v>
      </c>
      <c r="BK293" s="239">
        <f>ROUND(I293*H293,2)</f>
        <v>0</v>
      </c>
      <c r="BL293" s="16" t="s">
        <v>499</v>
      </c>
      <c r="BM293" s="238" t="s">
        <v>2291</v>
      </c>
    </row>
    <row r="294" s="2" customFormat="1" ht="24.15" customHeight="1">
      <c r="A294" s="37"/>
      <c r="B294" s="38"/>
      <c r="C294" s="226" t="s">
        <v>985</v>
      </c>
      <c r="D294" s="226" t="s">
        <v>158</v>
      </c>
      <c r="E294" s="227" t="s">
        <v>2292</v>
      </c>
      <c r="F294" s="228" t="s">
        <v>2293</v>
      </c>
      <c r="G294" s="229" t="s">
        <v>288</v>
      </c>
      <c r="H294" s="230">
        <v>2</v>
      </c>
      <c r="I294" s="231"/>
      <c r="J294" s="232">
        <f>ROUND(I294*H294,2)</f>
        <v>0</v>
      </c>
      <c r="K294" s="233"/>
      <c r="L294" s="43"/>
      <c r="M294" s="234" t="s">
        <v>1</v>
      </c>
      <c r="N294" s="235" t="s">
        <v>42</v>
      </c>
      <c r="O294" s="90"/>
      <c r="P294" s="236">
        <f>O294*H294</f>
        <v>0</v>
      </c>
      <c r="Q294" s="236">
        <v>0</v>
      </c>
      <c r="R294" s="236">
        <f>Q294*H294</f>
        <v>0</v>
      </c>
      <c r="S294" s="236">
        <v>0</v>
      </c>
      <c r="T294" s="237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38" t="s">
        <v>499</v>
      </c>
      <c r="AT294" s="238" t="s">
        <v>158</v>
      </c>
      <c r="AU294" s="238" t="s">
        <v>173</v>
      </c>
      <c r="AY294" s="16" t="s">
        <v>156</v>
      </c>
      <c r="BE294" s="239">
        <f>IF(N294="základní",J294,0)</f>
        <v>0</v>
      </c>
      <c r="BF294" s="239">
        <f>IF(N294="snížená",J294,0)</f>
        <v>0</v>
      </c>
      <c r="BG294" s="239">
        <f>IF(N294="zákl. přenesená",J294,0)</f>
        <v>0</v>
      </c>
      <c r="BH294" s="239">
        <f>IF(N294="sníž. přenesená",J294,0)</f>
        <v>0</v>
      </c>
      <c r="BI294" s="239">
        <f>IF(N294="nulová",J294,0)</f>
        <v>0</v>
      </c>
      <c r="BJ294" s="16" t="s">
        <v>33</v>
      </c>
      <c r="BK294" s="239">
        <f>ROUND(I294*H294,2)</f>
        <v>0</v>
      </c>
      <c r="BL294" s="16" t="s">
        <v>499</v>
      </c>
      <c r="BM294" s="238" t="s">
        <v>2294</v>
      </c>
    </row>
    <row r="295" s="2" customFormat="1" ht="24.15" customHeight="1">
      <c r="A295" s="37"/>
      <c r="B295" s="38"/>
      <c r="C295" s="226" t="s">
        <v>991</v>
      </c>
      <c r="D295" s="226" t="s">
        <v>158</v>
      </c>
      <c r="E295" s="227" t="s">
        <v>2295</v>
      </c>
      <c r="F295" s="228" t="s">
        <v>2296</v>
      </c>
      <c r="G295" s="229" t="s">
        <v>288</v>
      </c>
      <c r="H295" s="230">
        <v>1</v>
      </c>
      <c r="I295" s="231"/>
      <c r="J295" s="232">
        <f>ROUND(I295*H295,2)</f>
        <v>0</v>
      </c>
      <c r="K295" s="233"/>
      <c r="L295" s="43"/>
      <c r="M295" s="234" t="s">
        <v>1</v>
      </c>
      <c r="N295" s="235" t="s">
        <v>42</v>
      </c>
      <c r="O295" s="90"/>
      <c r="P295" s="236">
        <f>O295*H295</f>
        <v>0</v>
      </c>
      <c r="Q295" s="236">
        <v>0</v>
      </c>
      <c r="R295" s="236">
        <f>Q295*H295</f>
        <v>0</v>
      </c>
      <c r="S295" s="236">
        <v>0</v>
      </c>
      <c r="T295" s="237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8" t="s">
        <v>499</v>
      </c>
      <c r="AT295" s="238" t="s">
        <v>158</v>
      </c>
      <c r="AU295" s="238" t="s">
        <v>173</v>
      </c>
      <c r="AY295" s="16" t="s">
        <v>156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6" t="s">
        <v>33</v>
      </c>
      <c r="BK295" s="239">
        <f>ROUND(I295*H295,2)</f>
        <v>0</v>
      </c>
      <c r="BL295" s="16" t="s">
        <v>499</v>
      </c>
      <c r="BM295" s="238" t="s">
        <v>2297</v>
      </c>
    </row>
    <row r="296" s="2" customFormat="1" ht="24.15" customHeight="1">
      <c r="A296" s="37"/>
      <c r="B296" s="38"/>
      <c r="C296" s="226" t="s">
        <v>999</v>
      </c>
      <c r="D296" s="226" t="s">
        <v>158</v>
      </c>
      <c r="E296" s="227" t="s">
        <v>2298</v>
      </c>
      <c r="F296" s="228" t="s">
        <v>2299</v>
      </c>
      <c r="G296" s="229" t="s">
        <v>288</v>
      </c>
      <c r="H296" s="230">
        <v>4</v>
      </c>
      <c r="I296" s="231"/>
      <c r="J296" s="232">
        <f>ROUND(I296*H296,2)</f>
        <v>0</v>
      </c>
      <c r="K296" s="233"/>
      <c r="L296" s="43"/>
      <c r="M296" s="234" t="s">
        <v>1</v>
      </c>
      <c r="N296" s="235" t="s">
        <v>42</v>
      </c>
      <c r="O296" s="90"/>
      <c r="P296" s="236">
        <f>O296*H296</f>
        <v>0</v>
      </c>
      <c r="Q296" s="236">
        <v>0</v>
      </c>
      <c r="R296" s="236">
        <f>Q296*H296</f>
        <v>0</v>
      </c>
      <c r="S296" s="236">
        <v>0</v>
      </c>
      <c r="T296" s="237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38" t="s">
        <v>499</v>
      </c>
      <c r="AT296" s="238" t="s">
        <v>158</v>
      </c>
      <c r="AU296" s="238" t="s">
        <v>173</v>
      </c>
      <c r="AY296" s="16" t="s">
        <v>156</v>
      </c>
      <c r="BE296" s="239">
        <f>IF(N296="základní",J296,0)</f>
        <v>0</v>
      </c>
      <c r="BF296" s="239">
        <f>IF(N296="snížená",J296,0)</f>
        <v>0</v>
      </c>
      <c r="BG296" s="239">
        <f>IF(N296="zákl. přenesená",J296,0)</f>
        <v>0</v>
      </c>
      <c r="BH296" s="239">
        <f>IF(N296="sníž. přenesená",J296,0)</f>
        <v>0</v>
      </c>
      <c r="BI296" s="239">
        <f>IF(N296="nulová",J296,0)</f>
        <v>0</v>
      </c>
      <c r="BJ296" s="16" t="s">
        <v>33</v>
      </c>
      <c r="BK296" s="239">
        <f>ROUND(I296*H296,2)</f>
        <v>0</v>
      </c>
      <c r="BL296" s="16" t="s">
        <v>499</v>
      </c>
      <c r="BM296" s="238" t="s">
        <v>2300</v>
      </c>
    </row>
    <row r="297" s="2" customFormat="1" ht="24.15" customHeight="1">
      <c r="A297" s="37"/>
      <c r="B297" s="38"/>
      <c r="C297" s="226" t="s">
        <v>1005</v>
      </c>
      <c r="D297" s="226" t="s">
        <v>158</v>
      </c>
      <c r="E297" s="227" t="s">
        <v>2301</v>
      </c>
      <c r="F297" s="228" t="s">
        <v>2302</v>
      </c>
      <c r="G297" s="229" t="s">
        <v>288</v>
      </c>
      <c r="H297" s="230">
        <v>1</v>
      </c>
      <c r="I297" s="231"/>
      <c r="J297" s="232">
        <f>ROUND(I297*H297,2)</f>
        <v>0</v>
      </c>
      <c r="K297" s="233"/>
      <c r="L297" s="43"/>
      <c r="M297" s="234" t="s">
        <v>1</v>
      </c>
      <c r="N297" s="235" t="s">
        <v>42</v>
      </c>
      <c r="O297" s="90"/>
      <c r="P297" s="236">
        <f>O297*H297</f>
        <v>0</v>
      </c>
      <c r="Q297" s="236">
        <v>0</v>
      </c>
      <c r="R297" s="236">
        <f>Q297*H297</f>
        <v>0</v>
      </c>
      <c r="S297" s="236">
        <v>0</v>
      </c>
      <c r="T297" s="237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8" t="s">
        <v>499</v>
      </c>
      <c r="AT297" s="238" t="s">
        <v>158</v>
      </c>
      <c r="AU297" s="238" t="s">
        <v>173</v>
      </c>
      <c r="AY297" s="16" t="s">
        <v>156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6" t="s">
        <v>33</v>
      </c>
      <c r="BK297" s="239">
        <f>ROUND(I297*H297,2)</f>
        <v>0</v>
      </c>
      <c r="BL297" s="16" t="s">
        <v>499</v>
      </c>
      <c r="BM297" s="238" t="s">
        <v>2303</v>
      </c>
    </row>
    <row r="298" s="2" customFormat="1" ht="16.5" customHeight="1">
      <c r="A298" s="37"/>
      <c r="B298" s="38"/>
      <c r="C298" s="226" t="s">
        <v>1011</v>
      </c>
      <c r="D298" s="226" t="s">
        <v>158</v>
      </c>
      <c r="E298" s="227" t="s">
        <v>2304</v>
      </c>
      <c r="F298" s="228" t="s">
        <v>2305</v>
      </c>
      <c r="G298" s="229" t="s">
        <v>288</v>
      </c>
      <c r="H298" s="230">
        <v>1</v>
      </c>
      <c r="I298" s="231"/>
      <c r="J298" s="232">
        <f>ROUND(I298*H298,2)</f>
        <v>0</v>
      </c>
      <c r="K298" s="233"/>
      <c r="L298" s="43"/>
      <c r="M298" s="234" t="s">
        <v>1</v>
      </c>
      <c r="N298" s="235" t="s">
        <v>42</v>
      </c>
      <c r="O298" s="90"/>
      <c r="P298" s="236">
        <f>O298*H298</f>
        <v>0</v>
      </c>
      <c r="Q298" s="236">
        <v>0</v>
      </c>
      <c r="R298" s="236">
        <f>Q298*H298</f>
        <v>0</v>
      </c>
      <c r="S298" s="236">
        <v>0</v>
      </c>
      <c r="T298" s="237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38" t="s">
        <v>499</v>
      </c>
      <c r="AT298" s="238" t="s">
        <v>158</v>
      </c>
      <c r="AU298" s="238" t="s">
        <v>173</v>
      </c>
      <c r="AY298" s="16" t="s">
        <v>156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6" t="s">
        <v>33</v>
      </c>
      <c r="BK298" s="239">
        <f>ROUND(I298*H298,2)</f>
        <v>0</v>
      </c>
      <c r="BL298" s="16" t="s">
        <v>499</v>
      </c>
      <c r="BM298" s="238" t="s">
        <v>2306</v>
      </c>
    </row>
    <row r="299" s="2" customFormat="1" ht="24.15" customHeight="1">
      <c r="A299" s="37"/>
      <c r="B299" s="38"/>
      <c r="C299" s="226" t="s">
        <v>1017</v>
      </c>
      <c r="D299" s="226" t="s">
        <v>158</v>
      </c>
      <c r="E299" s="227" t="s">
        <v>2307</v>
      </c>
      <c r="F299" s="228" t="s">
        <v>2308</v>
      </c>
      <c r="G299" s="229" t="s">
        <v>288</v>
      </c>
      <c r="H299" s="230">
        <v>1</v>
      </c>
      <c r="I299" s="231"/>
      <c r="J299" s="232">
        <f>ROUND(I299*H299,2)</f>
        <v>0</v>
      </c>
      <c r="K299" s="233"/>
      <c r="L299" s="43"/>
      <c r="M299" s="234" t="s">
        <v>1</v>
      </c>
      <c r="N299" s="235" t="s">
        <v>42</v>
      </c>
      <c r="O299" s="90"/>
      <c r="P299" s="236">
        <f>O299*H299</f>
        <v>0</v>
      </c>
      <c r="Q299" s="236">
        <v>0</v>
      </c>
      <c r="R299" s="236">
        <f>Q299*H299</f>
        <v>0</v>
      </c>
      <c r="S299" s="236">
        <v>0</v>
      </c>
      <c r="T299" s="237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8" t="s">
        <v>499</v>
      </c>
      <c r="AT299" s="238" t="s">
        <v>158</v>
      </c>
      <c r="AU299" s="238" t="s">
        <v>173</v>
      </c>
      <c r="AY299" s="16" t="s">
        <v>156</v>
      </c>
      <c r="BE299" s="239">
        <f>IF(N299="základní",J299,0)</f>
        <v>0</v>
      </c>
      <c r="BF299" s="239">
        <f>IF(N299="snížená",J299,0)</f>
        <v>0</v>
      </c>
      <c r="BG299" s="239">
        <f>IF(N299="zákl. přenesená",J299,0)</f>
        <v>0</v>
      </c>
      <c r="BH299" s="239">
        <f>IF(N299="sníž. přenesená",J299,0)</f>
        <v>0</v>
      </c>
      <c r="BI299" s="239">
        <f>IF(N299="nulová",J299,0)</f>
        <v>0</v>
      </c>
      <c r="BJ299" s="16" t="s">
        <v>33</v>
      </c>
      <c r="BK299" s="239">
        <f>ROUND(I299*H299,2)</f>
        <v>0</v>
      </c>
      <c r="BL299" s="16" t="s">
        <v>499</v>
      </c>
      <c r="BM299" s="238" t="s">
        <v>2309</v>
      </c>
    </row>
    <row r="300" s="2" customFormat="1" ht="24.15" customHeight="1">
      <c r="A300" s="37"/>
      <c r="B300" s="38"/>
      <c r="C300" s="226" t="s">
        <v>1022</v>
      </c>
      <c r="D300" s="226" t="s">
        <v>158</v>
      </c>
      <c r="E300" s="227" t="s">
        <v>2310</v>
      </c>
      <c r="F300" s="228" t="s">
        <v>2311</v>
      </c>
      <c r="G300" s="229" t="s">
        <v>288</v>
      </c>
      <c r="H300" s="230">
        <v>10</v>
      </c>
      <c r="I300" s="231"/>
      <c r="J300" s="232">
        <f>ROUND(I300*H300,2)</f>
        <v>0</v>
      </c>
      <c r="K300" s="233"/>
      <c r="L300" s="43"/>
      <c r="M300" s="234" t="s">
        <v>1</v>
      </c>
      <c r="N300" s="235" t="s">
        <v>42</v>
      </c>
      <c r="O300" s="90"/>
      <c r="P300" s="236">
        <f>O300*H300</f>
        <v>0</v>
      </c>
      <c r="Q300" s="236">
        <v>0</v>
      </c>
      <c r="R300" s="236">
        <f>Q300*H300</f>
        <v>0</v>
      </c>
      <c r="S300" s="236">
        <v>0</v>
      </c>
      <c r="T300" s="237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38" t="s">
        <v>499</v>
      </c>
      <c r="AT300" s="238" t="s">
        <v>158</v>
      </c>
      <c r="AU300" s="238" t="s">
        <v>173</v>
      </c>
      <c r="AY300" s="16" t="s">
        <v>156</v>
      </c>
      <c r="BE300" s="239">
        <f>IF(N300="základní",J300,0)</f>
        <v>0</v>
      </c>
      <c r="BF300" s="239">
        <f>IF(N300="snížená",J300,0)</f>
        <v>0</v>
      </c>
      <c r="BG300" s="239">
        <f>IF(N300="zákl. přenesená",J300,0)</f>
        <v>0</v>
      </c>
      <c r="BH300" s="239">
        <f>IF(N300="sníž. přenesená",J300,0)</f>
        <v>0</v>
      </c>
      <c r="BI300" s="239">
        <f>IF(N300="nulová",J300,0)</f>
        <v>0</v>
      </c>
      <c r="BJ300" s="16" t="s">
        <v>33</v>
      </c>
      <c r="BK300" s="239">
        <f>ROUND(I300*H300,2)</f>
        <v>0</v>
      </c>
      <c r="BL300" s="16" t="s">
        <v>499</v>
      </c>
      <c r="BM300" s="238" t="s">
        <v>2312</v>
      </c>
    </row>
    <row r="301" s="2" customFormat="1" ht="24.15" customHeight="1">
      <c r="A301" s="37"/>
      <c r="B301" s="38"/>
      <c r="C301" s="226" t="s">
        <v>1028</v>
      </c>
      <c r="D301" s="226" t="s">
        <v>158</v>
      </c>
      <c r="E301" s="227" t="s">
        <v>2313</v>
      </c>
      <c r="F301" s="228" t="s">
        <v>2314</v>
      </c>
      <c r="G301" s="229" t="s">
        <v>288</v>
      </c>
      <c r="H301" s="230">
        <v>7</v>
      </c>
      <c r="I301" s="231"/>
      <c r="J301" s="232">
        <f>ROUND(I301*H301,2)</f>
        <v>0</v>
      </c>
      <c r="K301" s="233"/>
      <c r="L301" s="43"/>
      <c r="M301" s="234" t="s">
        <v>1</v>
      </c>
      <c r="N301" s="235" t="s">
        <v>42</v>
      </c>
      <c r="O301" s="90"/>
      <c r="P301" s="236">
        <f>O301*H301</f>
        <v>0</v>
      </c>
      <c r="Q301" s="236">
        <v>0</v>
      </c>
      <c r="R301" s="236">
        <f>Q301*H301</f>
        <v>0</v>
      </c>
      <c r="S301" s="236">
        <v>0</v>
      </c>
      <c r="T301" s="237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8" t="s">
        <v>499</v>
      </c>
      <c r="AT301" s="238" t="s">
        <v>158</v>
      </c>
      <c r="AU301" s="238" t="s">
        <v>173</v>
      </c>
      <c r="AY301" s="16" t="s">
        <v>156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6" t="s">
        <v>33</v>
      </c>
      <c r="BK301" s="239">
        <f>ROUND(I301*H301,2)</f>
        <v>0</v>
      </c>
      <c r="BL301" s="16" t="s">
        <v>499</v>
      </c>
      <c r="BM301" s="238" t="s">
        <v>2315</v>
      </c>
    </row>
    <row r="302" s="2" customFormat="1" ht="33" customHeight="1">
      <c r="A302" s="37"/>
      <c r="B302" s="38"/>
      <c r="C302" s="226" t="s">
        <v>1033</v>
      </c>
      <c r="D302" s="226" t="s">
        <v>158</v>
      </c>
      <c r="E302" s="227" t="s">
        <v>2316</v>
      </c>
      <c r="F302" s="228" t="s">
        <v>2317</v>
      </c>
      <c r="G302" s="229" t="s">
        <v>288</v>
      </c>
      <c r="H302" s="230">
        <v>2</v>
      </c>
      <c r="I302" s="231"/>
      <c r="J302" s="232">
        <f>ROUND(I302*H302,2)</f>
        <v>0</v>
      </c>
      <c r="K302" s="233"/>
      <c r="L302" s="43"/>
      <c r="M302" s="234" t="s">
        <v>1</v>
      </c>
      <c r="N302" s="235" t="s">
        <v>42</v>
      </c>
      <c r="O302" s="90"/>
      <c r="P302" s="236">
        <f>O302*H302</f>
        <v>0</v>
      </c>
      <c r="Q302" s="236">
        <v>0</v>
      </c>
      <c r="R302" s="236">
        <f>Q302*H302</f>
        <v>0</v>
      </c>
      <c r="S302" s="236">
        <v>0</v>
      </c>
      <c r="T302" s="237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38" t="s">
        <v>499</v>
      </c>
      <c r="AT302" s="238" t="s">
        <v>158</v>
      </c>
      <c r="AU302" s="238" t="s">
        <v>173</v>
      </c>
      <c r="AY302" s="16" t="s">
        <v>156</v>
      </c>
      <c r="BE302" s="239">
        <f>IF(N302="základní",J302,0)</f>
        <v>0</v>
      </c>
      <c r="BF302" s="239">
        <f>IF(N302="snížená",J302,0)</f>
        <v>0</v>
      </c>
      <c r="BG302" s="239">
        <f>IF(N302="zákl. přenesená",J302,0)</f>
        <v>0</v>
      </c>
      <c r="BH302" s="239">
        <f>IF(N302="sníž. přenesená",J302,0)</f>
        <v>0</v>
      </c>
      <c r="BI302" s="239">
        <f>IF(N302="nulová",J302,0)</f>
        <v>0</v>
      </c>
      <c r="BJ302" s="16" t="s">
        <v>33</v>
      </c>
      <c r="BK302" s="239">
        <f>ROUND(I302*H302,2)</f>
        <v>0</v>
      </c>
      <c r="BL302" s="16" t="s">
        <v>499</v>
      </c>
      <c r="BM302" s="238" t="s">
        <v>2318</v>
      </c>
    </row>
    <row r="303" s="2" customFormat="1" ht="24.15" customHeight="1">
      <c r="A303" s="37"/>
      <c r="B303" s="38"/>
      <c r="C303" s="226" t="s">
        <v>1038</v>
      </c>
      <c r="D303" s="226" t="s">
        <v>158</v>
      </c>
      <c r="E303" s="227" t="s">
        <v>2319</v>
      </c>
      <c r="F303" s="228" t="s">
        <v>2320</v>
      </c>
      <c r="G303" s="229" t="s">
        <v>288</v>
      </c>
      <c r="H303" s="230">
        <v>1</v>
      </c>
      <c r="I303" s="231"/>
      <c r="J303" s="232">
        <f>ROUND(I303*H303,2)</f>
        <v>0</v>
      </c>
      <c r="K303" s="233"/>
      <c r="L303" s="43"/>
      <c r="M303" s="234" t="s">
        <v>1</v>
      </c>
      <c r="N303" s="235" t="s">
        <v>42</v>
      </c>
      <c r="O303" s="90"/>
      <c r="P303" s="236">
        <f>O303*H303</f>
        <v>0</v>
      </c>
      <c r="Q303" s="236">
        <v>0</v>
      </c>
      <c r="R303" s="236">
        <f>Q303*H303</f>
        <v>0</v>
      </c>
      <c r="S303" s="236">
        <v>0</v>
      </c>
      <c r="T303" s="237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8" t="s">
        <v>499</v>
      </c>
      <c r="AT303" s="238" t="s">
        <v>158</v>
      </c>
      <c r="AU303" s="238" t="s">
        <v>173</v>
      </c>
      <c r="AY303" s="16" t="s">
        <v>156</v>
      </c>
      <c r="BE303" s="239">
        <f>IF(N303="základní",J303,0)</f>
        <v>0</v>
      </c>
      <c r="BF303" s="239">
        <f>IF(N303="snížená",J303,0)</f>
        <v>0</v>
      </c>
      <c r="BG303" s="239">
        <f>IF(N303="zákl. přenesená",J303,0)</f>
        <v>0</v>
      </c>
      <c r="BH303" s="239">
        <f>IF(N303="sníž. přenesená",J303,0)</f>
        <v>0</v>
      </c>
      <c r="BI303" s="239">
        <f>IF(N303="nulová",J303,0)</f>
        <v>0</v>
      </c>
      <c r="BJ303" s="16" t="s">
        <v>33</v>
      </c>
      <c r="BK303" s="239">
        <f>ROUND(I303*H303,2)</f>
        <v>0</v>
      </c>
      <c r="BL303" s="16" t="s">
        <v>499</v>
      </c>
      <c r="BM303" s="238" t="s">
        <v>2321</v>
      </c>
    </row>
    <row r="304" s="12" customFormat="1" ht="20.88" customHeight="1">
      <c r="A304" s="12"/>
      <c r="B304" s="210"/>
      <c r="C304" s="211"/>
      <c r="D304" s="212" t="s">
        <v>76</v>
      </c>
      <c r="E304" s="224" t="s">
        <v>2322</v>
      </c>
      <c r="F304" s="224" t="s">
        <v>2323</v>
      </c>
      <c r="G304" s="211"/>
      <c r="H304" s="211"/>
      <c r="I304" s="214"/>
      <c r="J304" s="225">
        <f>BK304</f>
        <v>0</v>
      </c>
      <c r="K304" s="211"/>
      <c r="L304" s="216"/>
      <c r="M304" s="217"/>
      <c r="N304" s="218"/>
      <c r="O304" s="218"/>
      <c r="P304" s="219">
        <f>P305</f>
        <v>0</v>
      </c>
      <c r="Q304" s="218"/>
      <c r="R304" s="219">
        <f>R305</f>
        <v>0</v>
      </c>
      <c r="S304" s="218"/>
      <c r="T304" s="220">
        <f>T305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21" t="s">
        <v>173</v>
      </c>
      <c r="AT304" s="222" t="s">
        <v>76</v>
      </c>
      <c r="AU304" s="222" t="s">
        <v>85</v>
      </c>
      <c r="AY304" s="221" t="s">
        <v>156</v>
      </c>
      <c r="BK304" s="223">
        <f>BK305</f>
        <v>0</v>
      </c>
    </row>
    <row r="305" s="2" customFormat="1" ht="16.5" customHeight="1">
      <c r="A305" s="37"/>
      <c r="B305" s="38"/>
      <c r="C305" s="226" t="s">
        <v>1044</v>
      </c>
      <c r="D305" s="226" t="s">
        <v>158</v>
      </c>
      <c r="E305" s="227" t="s">
        <v>2324</v>
      </c>
      <c r="F305" s="228" t="s">
        <v>2325</v>
      </c>
      <c r="G305" s="229" t="s">
        <v>2030</v>
      </c>
      <c r="H305" s="230">
        <v>1</v>
      </c>
      <c r="I305" s="231"/>
      <c r="J305" s="232">
        <f>ROUND(I305*H305,2)</f>
        <v>0</v>
      </c>
      <c r="K305" s="233"/>
      <c r="L305" s="43"/>
      <c r="M305" s="234" t="s">
        <v>1</v>
      </c>
      <c r="N305" s="235" t="s">
        <v>42</v>
      </c>
      <c r="O305" s="90"/>
      <c r="P305" s="236">
        <f>O305*H305</f>
        <v>0</v>
      </c>
      <c r="Q305" s="236">
        <v>0</v>
      </c>
      <c r="R305" s="236">
        <f>Q305*H305</f>
        <v>0</v>
      </c>
      <c r="S305" s="236">
        <v>0</v>
      </c>
      <c r="T305" s="237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8" t="s">
        <v>499</v>
      </c>
      <c r="AT305" s="238" t="s">
        <v>158</v>
      </c>
      <c r="AU305" s="238" t="s">
        <v>173</v>
      </c>
      <c r="AY305" s="16" t="s">
        <v>156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6" t="s">
        <v>33</v>
      </c>
      <c r="BK305" s="239">
        <f>ROUND(I305*H305,2)</f>
        <v>0</v>
      </c>
      <c r="BL305" s="16" t="s">
        <v>499</v>
      </c>
      <c r="BM305" s="238" t="s">
        <v>2326</v>
      </c>
    </row>
    <row r="306" s="12" customFormat="1" ht="25.92" customHeight="1">
      <c r="A306" s="12"/>
      <c r="B306" s="210"/>
      <c r="C306" s="211"/>
      <c r="D306" s="212" t="s">
        <v>76</v>
      </c>
      <c r="E306" s="213" t="s">
        <v>1567</v>
      </c>
      <c r="F306" s="213" t="s">
        <v>1568</v>
      </c>
      <c r="G306" s="211"/>
      <c r="H306" s="211"/>
      <c r="I306" s="214"/>
      <c r="J306" s="215">
        <f>BK306</f>
        <v>0</v>
      </c>
      <c r="K306" s="211"/>
      <c r="L306" s="216"/>
      <c r="M306" s="217"/>
      <c r="N306" s="218"/>
      <c r="O306" s="218"/>
      <c r="P306" s="219">
        <f>SUM(P307:P308)</f>
        <v>0</v>
      </c>
      <c r="Q306" s="218"/>
      <c r="R306" s="219">
        <f>SUM(R307:R308)</f>
        <v>0</v>
      </c>
      <c r="S306" s="218"/>
      <c r="T306" s="220">
        <f>SUM(T307:T308)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21" t="s">
        <v>183</v>
      </c>
      <c r="AT306" s="222" t="s">
        <v>76</v>
      </c>
      <c r="AU306" s="222" t="s">
        <v>77</v>
      </c>
      <c r="AY306" s="221" t="s">
        <v>156</v>
      </c>
      <c r="BK306" s="223">
        <f>SUM(BK307:BK308)</f>
        <v>0</v>
      </c>
    </row>
    <row r="307" s="2" customFormat="1" ht="16.5" customHeight="1">
      <c r="A307" s="37"/>
      <c r="B307" s="38"/>
      <c r="C307" s="226" t="s">
        <v>1048</v>
      </c>
      <c r="D307" s="226" t="s">
        <v>158</v>
      </c>
      <c r="E307" s="227" t="s">
        <v>2327</v>
      </c>
      <c r="F307" s="228" t="s">
        <v>2328</v>
      </c>
      <c r="G307" s="229" t="s">
        <v>2030</v>
      </c>
      <c r="H307" s="230">
        <v>1</v>
      </c>
      <c r="I307" s="231"/>
      <c r="J307" s="232">
        <f>ROUND(I307*H307,2)</f>
        <v>0</v>
      </c>
      <c r="K307" s="233"/>
      <c r="L307" s="43"/>
      <c r="M307" s="234" t="s">
        <v>1</v>
      </c>
      <c r="N307" s="235" t="s">
        <v>42</v>
      </c>
      <c r="O307" s="90"/>
      <c r="P307" s="236">
        <f>O307*H307</f>
        <v>0</v>
      </c>
      <c r="Q307" s="236">
        <v>0</v>
      </c>
      <c r="R307" s="236">
        <f>Q307*H307</f>
        <v>0</v>
      </c>
      <c r="S307" s="236">
        <v>0</v>
      </c>
      <c r="T307" s="237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8" t="s">
        <v>162</v>
      </c>
      <c r="AT307" s="238" t="s">
        <v>158</v>
      </c>
      <c r="AU307" s="238" t="s">
        <v>33</v>
      </c>
      <c r="AY307" s="16" t="s">
        <v>156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6" t="s">
        <v>33</v>
      </c>
      <c r="BK307" s="239">
        <f>ROUND(I307*H307,2)</f>
        <v>0</v>
      </c>
      <c r="BL307" s="16" t="s">
        <v>162</v>
      </c>
      <c r="BM307" s="238" t="s">
        <v>2329</v>
      </c>
    </row>
    <row r="308" s="2" customFormat="1" ht="24.15" customHeight="1">
      <c r="A308" s="37"/>
      <c r="B308" s="38"/>
      <c r="C308" s="226" t="s">
        <v>1053</v>
      </c>
      <c r="D308" s="226" t="s">
        <v>158</v>
      </c>
      <c r="E308" s="227" t="s">
        <v>2330</v>
      </c>
      <c r="F308" s="228" t="s">
        <v>2331</v>
      </c>
      <c r="G308" s="229" t="s">
        <v>2030</v>
      </c>
      <c r="H308" s="230">
        <v>1</v>
      </c>
      <c r="I308" s="231"/>
      <c r="J308" s="232">
        <f>ROUND(I308*H308,2)</f>
        <v>0</v>
      </c>
      <c r="K308" s="233"/>
      <c r="L308" s="43"/>
      <c r="M308" s="274" t="s">
        <v>1</v>
      </c>
      <c r="N308" s="275" t="s">
        <v>42</v>
      </c>
      <c r="O308" s="276"/>
      <c r="P308" s="277">
        <f>O308*H308</f>
        <v>0</v>
      </c>
      <c r="Q308" s="277">
        <v>0</v>
      </c>
      <c r="R308" s="277">
        <f>Q308*H308</f>
        <v>0</v>
      </c>
      <c r="S308" s="277">
        <v>0</v>
      </c>
      <c r="T308" s="278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38" t="s">
        <v>162</v>
      </c>
      <c r="AT308" s="238" t="s">
        <v>158</v>
      </c>
      <c r="AU308" s="238" t="s">
        <v>33</v>
      </c>
      <c r="AY308" s="16" t="s">
        <v>156</v>
      </c>
      <c r="BE308" s="239">
        <f>IF(N308="základní",J308,0)</f>
        <v>0</v>
      </c>
      <c r="BF308" s="239">
        <f>IF(N308="snížená",J308,0)</f>
        <v>0</v>
      </c>
      <c r="BG308" s="239">
        <f>IF(N308="zákl. přenesená",J308,0)</f>
        <v>0</v>
      </c>
      <c r="BH308" s="239">
        <f>IF(N308="sníž. přenesená",J308,0)</f>
        <v>0</v>
      </c>
      <c r="BI308" s="239">
        <f>IF(N308="nulová",J308,0)</f>
        <v>0</v>
      </c>
      <c r="BJ308" s="16" t="s">
        <v>33</v>
      </c>
      <c r="BK308" s="239">
        <f>ROUND(I308*H308,2)</f>
        <v>0</v>
      </c>
      <c r="BL308" s="16" t="s">
        <v>162</v>
      </c>
      <c r="BM308" s="238" t="s">
        <v>2332</v>
      </c>
    </row>
    <row r="309" s="2" customFormat="1" ht="6.96" customHeight="1">
      <c r="A309" s="37"/>
      <c r="B309" s="65"/>
      <c r="C309" s="66"/>
      <c r="D309" s="66"/>
      <c r="E309" s="66"/>
      <c r="F309" s="66"/>
      <c r="G309" s="66"/>
      <c r="H309" s="66"/>
      <c r="I309" s="66"/>
      <c r="J309" s="66"/>
      <c r="K309" s="66"/>
      <c r="L309" s="43"/>
      <c r="M309" s="37"/>
      <c r="O309" s="37"/>
      <c r="P309" s="37"/>
      <c r="Q309" s="37"/>
      <c r="R309" s="37"/>
      <c r="S309" s="37"/>
      <c r="T309" s="37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</row>
  </sheetData>
  <sheetProtection sheet="1" autoFilter="0" formatColumns="0" formatRows="0" objects="1" scenarios="1" spinCount="100000" saltValue="0U8LMmoOD2wqzr2sL3mOAcyJxpTMpQS5HcLpTOAYavghIf0lq9Eks2d8jjeokTWDSImb00j3QkTp3nFwAhh8Tw==" hashValue="1a912LxxFfxMqJ/sYG2br0eCLOD2KADUy7ek31JiH6w1PY3uVhIfMKiBpxz6grC2Xd3EUyeM6WvroCt9oa2gHQ==" algorithmName="SHA-512" password="F695"/>
  <autoFilter ref="C144:K30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3:H133"/>
    <mergeCell ref="E135:H135"/>
    <mergeCell ref="E137:H13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104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26.25" customHeight="1">
      <c r="B7" s="19"/>
      <c r="E7" s="150" t="str">
        <f>'Rekapitulace stavby'!K6</f>
        <v>Venkovní odborná učebna a plocha oddychu a relaxace p.č.st.227/8, p.č.3145 v k.ú. Horažďovice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105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2333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20</v>
      </c>
      <c r="E12" s="37"/>
      <c r="F12" s="140" t="s">
        <v>21</v>
      </c>
      <c r="G12" s="37"/>
      <c r="H12" s="37"/>
      <c r="I12" s="149" t="s">
        <v>22</v>
      </c>
      <c r="J12" s="152" t="str">
        <f>'Rekapitulace stavby'!AN8</f>
        <v>16. 1. 2025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">
        <v>26</v>
      </c>
      <c r="F15" s="37"/>
      <c r="G15" s="37"/>
      <c r="H15" s="37"/>
      <c r="I15" s="149" t="s">
        <v>27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28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30</v>
      </c>
      <c r="E20" s="37"/>
      <c r="F20" s="37"/>
      <c r="G20" s="37"/>
      <c r="H20" s="37"/>
      <c r="I20" s="149" t="s">
        <v>25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32</v>
      </c>
      <c r="F21" s="37"/>
      <c r="G21" s="37"/>
      <c r="H21" s="37"/>
      <c r="I21" s="149" t="s">
        <v>27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34</v>
      </c>
      <c r="E23" s="37"/>
      <c r="F23" s="37"/>
      <c r="G23" s="37"/>
      <c r="H23" s="37"/>
      <c r="I23" s="149" t="s">
        <v>25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35</v>
      </c>
      <c r="F24" s="37"/>
      <c r="G24" s="37"/>
      <c r="H24" s="37"/>
      <c r="I24" s="149" t="s">
        <v>27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37</v>
      </c>
      <c r="E30" s="37"/>
      <c r="F30" s="37"/>
      <c r="G30" s="37"/>
      <c r="H30" s="37"/>
      <c r="I30" s="37"/>
      <c r="J30" s="159">
        <f>ROUND(J131,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39</v>
      </c>
      <c r="G32" s="37"/>
      <c r="H32" s="37"/>
      <c r="I32" s="160" t="s">
        <v>38</v>
      </c>
      <c r="J32" s="160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41</v>
      </c>
      <c r="E33" s="149" t="s">
        <v>42</v>
      </c>
      <c r="F33" s="162">
        <f>ROUND((SUM(BE131:BE281)),  0)</f>
        <v>0</v>
      </c>
      <c r="G33" s="37"/>
      <c r="H33" s="37"/>
      <c r="I33" s="163">
        <v>0.20999999999999999</v>
      </c>
      <c r="J33" s="162">
        <f>ROUND(((SUM(BE131:BE281))*I33),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43</v>
      </c>
      <c r="F34" s="162">
        <f>ROUND((SUM(BF131:BF281)),  0)</f>
        <v>0</v>
      </c>
      <c r="G34" s="37"/>
      <c r="H34" s="37"/>
      <c r="I34" s="163">
        <v>0.12</v>
      </c>
      <c r="J34" s="162">
        <f>ROUND(((SUM(BF131:BF281))*I34),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44</v>
      </c>
      <c r="F35" s="162">
        <f>ROUND((SUM(BG131:BG281)),  0)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45</v>
      </c>
      <c r="F36" s="162">
        <f>ROUND((SUM(BH131:BH281)),  0)</f>
        <v>0</v>
      </c>
      <c r="G36" s="37"/>
      <c r="H36" s="37"/>
      <c r="I36" s="163">
        <v>0.12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ROUND((SUM(BI131:BI281)),  0)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47</v>
      </c>
      <c r="E39" s="166"/>
      <c r="F39" s="166"/>
      <c r="G39" s="167" t="s">
        <v>48</v>
      </c>
      <c r="H39" s="168" t="s">
        <v>49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50</v>
      </c>
      <c r="E50" s="172"/>
      <c r="F50" s="172"/>
      <c r="G50" s="171" t="s">
        <v>51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4"/>
      <c r="J61" s="176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54</v>
      </c>
      <c r="E65" s="177"/>
      <c r="F65" s="177"/>
      <c r="G65" s="171" t="s">
        <v>55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4"/>
      <c r="J76" s="176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82" t="str">
        <f>E7</f>
        <v>Venkovní odborná učebna a plocha oddychu a relaxace p.č.st.227/8, p.č.3145 v k.ú. Horažďovice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020 - Plocha oddychu a relaxace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Horažďovice</v>
      </c>
      <c r="G89" s="39"/>
      <c r="H89" s="39"/>
      <c r="I89" s="31" t="s">
        <v>22</v>
      </c>
      <c r="J89" s="78" t="str">
        <f>IF(J12="","",J12)</f>
        <v>16. 1. 2025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Střední škola Horažďovice</v>
      </c>
      <c r="G91" s="39"/>
      <c r="H91" s="39"/>
      <c r="I91" s="31" t="s">
        <v>30</v>
      </c>
      <c r="J91" s="35" t="str">
        <f>E21</f>
        <v>Ing. Martin Liška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5.6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KASTA - kalkulace staveb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108</v>
      </c>
      <c r="D94" s="184"/>
      <c r="E94" s="184"/>
      <c r="F94" s="184"/>
      <c r="G94" s="184"/>
      <c r="H94" s="184"/>
      <c r="I94" s="184"/>
      <c r="J94" s="185" t="s">
        <v>109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110</v>
      </c>
      <c r="D96" s="39"/>
      <c r="E96" s="39"/>
      <c r="F96" s="39"/>
      <c r="G96" s="39"/>
      <c r="H96" s="39"/>
      <c r="I96" s="39"/>
      <c r="J96" s="109">
        <f>J131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111</v>
      </c>
    </row>
    <row r="97" s="9" customFormat="1" ht="24.96" customHeight="1">
      <c r="A97" s="9"/>
      <c r="B97" s="187"/>
      <c r="C97" s="188"/>
      <c r="D97" s="189" t="s">
        <v>112</v>
      </c>
      <c r="E97" s="190"/>
      <c r="F97" s="190"/>
      <c r="G97" s="190"/>
      <c r="H97" s="190"/>
      <c r="I97" s="190"/>
      <c r="J97" s="191">
        <f>J132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113</v>
      </c>
      <c r="E98" s="195"/>
      <c r="F98" s="195"/>
      <c r="G98" s="195"/>
      <c r="H98" s="195"/>
      <c r="I98" s="195"/>
      <c r="J98" s="196">
        <f>J133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32"/>
      <c r="D99" s="194" t="s">
        <v>114</v>
      </c>
      <c r="E99" s="195"/>
      <c r="F99" s="195"/>
      <c r="G99" s="195"/>
      <c r="H99" s="195"/>
      <c r="I99" s="195"/>
      <c r="J99" s="196">
        <f>J169</f>
        <v>0</v>
      </c>
      <c r="K99" s="132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32"/>
      <c r="D100" s="194" t="s">
        <v>117</v>
      </c>
      <c r="E100" s="195"/>
      <c r="F100" s="195"/>
      <c r="G100" s="195"/>
      <c r="H100" s="195"/>
      <c r="I100" s="195"/>
      <c r="J100" s="196">
        <f>J172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120</v>
      </c>
      <c r="E101" s="195"/>
      <c r="F101" s="195"/>
      <c r="G101" s="195"/>
      <c r="H101" s="195"/>
      <c r="I101" s="195"/>
      <c r="J101" s="196">
        <f>J195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121</v>
      </c>
      <c r="E102" s="195"/>
      <c r="F102" s="195"/>
      <c r="G102" s="195"/>
      <c r="H102" s="195"/>
      <c r="I102" s="195"/>
      <c r="J102" s="196">
        <f>J222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122</v>
      </c>
      <c r="E103" s="195"/>
      <c r="F103" s="195"/>
      <c r="G103" s="195"/>
      <c r="H103" s="195"/>
      <c r="I103" s="195"/>
      <c r="J103" s="196">
        <f>J230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7"/>
      <c r="C104" s="188"/>
      <c r="D104" s="189" t="s">
        <v>123</v>
      </c>
      <c r="E104" s="190"/>
      <c r="F104" s="190"/>
      <c r="G104" s="190"/>
      <c r="H104" s="190"/>
      <c r="I104" s="190"/>
      <c r="J104" s="191">
        <f>J232</f>
        <v>0</v>
      </c>
      <c r="K104" s="188"/>
      <c r="L104" s="19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3"/>
      <c r="C105" s="132"/>
      <c r="D105" s="194" t="s">
        <v>129</v>
      </c>
      <c r="E105" s="195"/>
      <c r="F105" s="195"/>
      <c r="G105" s="195"/>
      <c r="H105" s="195"/>
      <c r="I105" s="195"/>
      <c r="J105" s="196">
        <f>J233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131</v>
      </c>
      <c r="E106" s="195"/>
      <c r="F106" s="195"/>
      <c r="G106" s="195"/>
      <c r="H106" s="195"/>
      <c r="I106" s="195"/>
      <c r="J106" s="196">
        <f>J254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133</v>
      </c>
      <c r="E107" s="195"/>
      <c r="F107" s="195"/>
      <c r="G107" s="195"/>
      <c r="H107" s="195"/>
      <c r="I107" s="195"/>
      <c r="J107" s="196">
        <f>J261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3"/>
      <c r="C108" s="132"/>
      <c r="D108" s="194" t="s">
        <v>136</v>
      </c>
      <c r="E108" s="195"/>
      <c r="F108" s="195"/>
      <c r="G108" s="195"/>
      <c r="H108" s="195"/>
      <c r="I108" s="195"/>
      <c r="J108" s="196">
        <f>J264</f>
        <v>0</v>
      </c>
      <c r="K108" s="132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7"/>
      <c r="C109" s="188"/>
      <c r="D109" s="189" t="s">
        <v>138</v>
      </c>
      <c r="E109" s="190"/>
      <c r="F109" s="190"/>
      <c r="G109" s="190"/>
      <c r="H109" s="190"/>
      <c r="I109" s="190"/>
      <c r="J109" s="191">
        <f>J275</f>
        <v>0</v>
      </c>
      <c r="K109" s="188"/>
      <c r="L109" s="192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93"/>
      <c r="C110" s="132"/>
      <c r="D110" s="194" t="s">
        <v>139</v>
      </c>
      <c r="E110" s="195"/>
      <c r="F110" s="195"/>
      <c r="G110" s="195"/>
      <c r="H110" s="195"/>
      <c r="I110" s="195"/>
      <c r="J110" s="196">
        <f>J276</f>
        <v>0</v>
      </c>
      <c r="K110" s="132"/>
      <c r="L110" s="19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3"/>
      <c r="C111" s="132"/>
      <c r="D111" s="194" t="s">
        <v>140</v>
      </c>
      <c r="E111" s="195"/>
      <c r="F111" s="195"/>
      <c r="G111" s="195"/>
      <c r="H111" s="195"/>
      <c r="I111" s="195"/>
      <c r="J111" s="196">
        <f>J280</f>
        <v>0</v>
      </c>
      <c r="K111" s="132"/>
      <c r="L111" s="19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7" s="2" customFormat="1" ht="6.96" customHeight="1">
      <c r="A117" s="37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4.96" customHeight="1">
      <c r="A118" s="37"/>
      <c r="B118" s="38"/>
      <c r="C118" s="22" t="s">
        <v>141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16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26.25" customHeight="1">
      <c r="A121" s="37"/>
      <c r="B121" s="38"/>
      <c r="C121" s="39"/>
      <c r="D121" s="39"/>
      <c r="E121" s="182" t="str">
        <f>E7</f>
        <v>Venkovní odborná učebna a plocha oddychu a relaxace p.č.st.227/8, p.č.3145 v k.ú. Horažďovice</v>
      </c>
      <c r="F121" s="31"/>
      <c r="G121" s="31"/>
      <c r="H121" s="31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105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75" t="str">
        <f>E9</f>
        <v>020 - Plocha oddychu a relaxace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9"/>
      <c r="E125" s="39"/>
      <c r="F125" s="26" t="str">
        <f>F12</f>
        <v>Horažďovice</v>
      </c>
      <c r="G125" s="39"/>
      <c r="H125" s="39"/>
      <c r="I125" s="31" t="s">
        <v>22</v>
      </c>
      <c r="J125" s="78" t="str">
        <f>IF(J12="","",J12)</f>
        <v>16. 1. 2025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24</v>
      </c>
      <c r="D127" s="39"/>
      <c r="E127" s="39"/>
      <c r="F127" s="26" t="str">
        <f>E15</f>
        <v>Střední škola Horažďovice</v>
      </c>
      <c r="G127" s="39"/>
      <c r="H127" s="39"/>
      <c r="I127" s="31" t="s">
        <v>30</v>
      </c>
      <c r="J127" s="35" t="str">
        <f>E21</f>
        <v>Ing. Martin Liška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25.65" customHeight="1">
      <c r="A128" s="37"/>
      <c r="B128" s="38"/>
      <c r="C128" s="31" t="s">
        <v>28</v>
      </c>
      <c r="D128" s="39"/>
      <c r="E128" s="39"/>
      <c r="F128" s="26" t="str">
        <f>IF(E18="","",E18)</f>
        <v>Vyplň údaj</v>
      </c>
      <c r="G128" s="39"/>
      <c r="H128" s="39"/>
      <c r="I128" s="31" t="s">
        <v>34</v>
      </c>
      <c r="J128" s="35" t="str">
        <f>E24</f>
        <v>KASTA - kalkulace staveb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98"/>
      <c r="B130" s="199"/>
      <c r="C130" s="200" t="s">
        <v>142</v>
      </c>
      <c r="D130" s="201" t="s">
        <v>62</v>
      </c>
      <c r="E130" s="201" t="s">
        <v>58</v>
      </c>
      <c r="F130" s="201" t="s">
        <v>59</v>
      </c>
      <c r="G130" s="201" t="s">
        <v>143</v>
      </c>
      <c r="H130" s="201" t="s">
        <v>144</v>
      </c>
      <c r="I130" s="201" t="s">
        <v>145</v>
      </c>
      <c r="J130" s="202" t="s">
        <v>109</v>
      </c>
      <c r="K130" s="203" t="s">
        <v>146</v>
      </c>
      <c r="L130" s="204"/>
      <c r="M130" s="99" t="s">
        <v>1</v>
      </c>
      <c r="N130" s="100" t="s">
        <v>41</v>
      </c>
      <c r="O130" s="100" t="s">
        <v>147</v>
      </c>
      <c r="P130" s="100" t="s">
        <v>148</v>
      </c>
      <c r="Q130" s="100" t="s">
        <v>149</v>
      </c>
      <c r="R130" s="100" t="s">
        <v>150</v>
      </c>
      <c r="S130" s="100" t="s">
        <v>151</v>
      </c>
      <c r="T130" s="101" t="s">
        <v>152</v>
      </c>
      <c r="U130" s="198"/>
      <c r="V130" s="198"/>
      <c r="W130" s="198"/>
      <c r="X130" s="198"/>
      <c r="Y130" s="198"/>
      <c r="Z130" s="198"/>
      <c r="AA130" s="198"/>
      <c r="AB130" s="198"/>
      <c r="AC130" s="198"/>
      <c r="AD130" s="198"/>
      <c r="AE130" s="198"/>
    </row>
    <row r="131" s="2" customFormat="1" ht="22.8" customHeight="1">
      <c r="A131" s="37"/>
      <c r="B131" s="38"/>
      <c r="C131" s="106" t="s">
        <v>153</v>
      </c>
      <c r="D131" s="39"/>
      <c r="E131" s="39"/>
      <c r="F131" s="39"/>
      <c r="G131" s="39"/>
      <c r="H131" s="39"/>
      <c r="I131" s="39"/>
      <c r="J131" s="205">
        <f>BK131</f>
        <v>0</v>
      </c>
      <c r="K131" s="39"/>
      <c r="L131" s="43"/>
      <c r="M131" s="102"/>
      <c r="N131" s="206"/>
      <c r="O131" s="103"/>
      <c r="P131" s="207">
        <f>P132+P232+P275</f>
        <v>0</v>
      </c>
      <c r="Q131" s="103"/>
      <c r="R131" s="207">
        <f>R132+R232+R275</f>
        <v>197.50468844000002</v>
      </c>
      <c r="S131" s="103"/>
      <c r="T131" s="208">
        <f>T132+T232+T275</f>
        <v>143.3475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76</v>
      </c>
      <c r="AU131" s="16" t="s">
        <v>111</v>
      </c>
      <c r="BK131" s="209">
        <f>BK132+BK232+BK275</f>
        <v>0</v>
      </c>
    </row>
    <row r="132" s="12" customFormat="1" ht="25.92" customHeight="1">
      <c r="A132" s="12"/>
      <c r="B132" s="210"/>
      <c r="C132" s="211"/>
      <c r="D132" s="212" t="s">
        <v>76</v>
      </c>
      <c r="E132" s="213" t="s">
        <v>154</v>
      </c>
      <c r="F132" s="213" t="s">
        <v>155</v>
      </c>
      <c r="G132" s="211"/>
      <c r="H132" s="211"/>
      <c r="I132" s="214"/>
      <c r="J132" s="215">
        <f>BK132</f>
        <v>0</v>
      </c>
      <c r="K132" s="211"/>
      <c r="L132" s="216"/>
      <c r="M132" s="217"/>
      <c r="N132" s="218"/>
      <c r="O132" s="218"/>
      <c r="P132" s="219">
        <f>P133+P169+P172+P195+P222+P230</f>
        <v>0</v>
      </c>
      <c r="Q132" s="218"/>
      <c r="R132" s="219">
        <f>R133+R169+R172+R195+R222+R230</f>
        <v>192.70554247000001</v>
      </c>
      <c r="S132" s="218"/>
      <c r="T132" s="220">
        <f>T133+T169+T172+T195+T222+T230</f>
        <v>143.3475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33</v>
      </c>
      <c r="AT132" s="222" t="s">
        <v>76</v>
      </c>
      <c r="AU132" s="222" t="s">
        <v>77</v>
      </c>
      <c r="AY132" s="221" t="s">
        <v>156</v>
      </c>
      <c r="BK132" s="223">
        <f>BK133+BK169+BK172+BK195+BK222+BK230</f>
        <v>0</v>
      </c>
    </row>
    <row r="133" s="12" customFormat="1" ht="22.8" customHeight="1">
      <c r="A133" s="12"/>
      <c r="B133" s="210"/>
      <c r="C133" s="211"/>
      <c r="D133" s="212" t="s">
        <v>76</v>
      </c>
      <c r="E133" s="224" t="s">
        <v>33</v>
      </c>
      <c r="F133" s="224" t="s">
        <v>157</v>
      </c>
      <c r="G133" s="211"/>
      <c r="H133" s="211"/>
      <c r="I133" s="214"/>
      <c r="J133" s="225">
        <f>BK133</f>
        <v>0</v>
      </c>
      <c r="K133" s="211"/>
      <c r="L133" s="216"/>
      <c r="M133" s="217"/>
      <c r="N133" s="218"/>
      <c r="O133" s="218"/>
      <c r="P133" s="219">
        <f>SUM(P134:P168)</f>
        <v>0</v>
      </c>
      <c r="Q133" s="218"/>
      <c r="R133" s="219">
        <f>SUM(R134:R168)</f>
        <v>2.3100000000000001</v>
      </c>
      <c r="S133" s="218"/>
      <c r="T133" s="220">
        <f>SUM(T134:T168)</f>
        <v>143.3475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33</v>
      </c>
      <c r="AT133" s="222" t="s">
        <v>76</v>
      </c>
      <c r="AU133" s="222" t="s">
        <v>33</v>
      </c>
      <c r="AY133" s="221" t="s">
        <v>156</v>
      </c>
      <c r="BK133" s="223">
        <f>SUM(BK134:BK168)</f>
        <v>0</v>
      </c>
    </row>
    <row r="134" s="2" customFormat="1" ht="33" customHeight="1">
      <c r="A134" s="37"/>
      <c r="B134" s="38"/>
      <c r="C134" s="226" t="s">
        <v>33</v>
      </c>
      <c r="D134" s="226" t="s">
        <v>158</v>
      </c>
      <c r="E134" s="227" t="s">
        <v>2334</v>
      </c>
      <c r="F134" s="228" t="s">
        <v>2335</v>
      </c>
      <c r="G134" s="229" t="s">
        <v>161</v>
      </c>
      <c r="H134" s="230">
        <v>130</v>
      </c>
      <c r="I134" s="231"/>
      <c r="J134" s="232">
        <f>ROUND(I134*H134,2)</f>
        <v>0</v>
      </c>
      <c r="K134" s="233"/>
      <c r="L134" s="43"/>
      <c r="M134" s="234" t="s">
        <v>1</v>
      </c>
      <c r="N134" s="235" t="s">
        <v>42</v>
      </c>
      <c r="O134" s="90"/>
      <c r="P134" s="236">
        <f>O134*H134</f>
        <v>0</v>
      </c>
      <c r="Q134" s="236">
        <v>0</v>
      </c>
      <c r="R134" s="236">
        <f>Q134*H134</f>
        <v>0</v>
      </c>
      <c r="S134" s="236">
        <v>0.57999999999999996</v>
      </c>
      <c r="T134" s="237">
        <f>S134*H134</f>
        <v>75.399999999999991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162</v>
      </c>
      <c r="AT134" s="238" t="s">
        <v>158</v>
      </c>
      <c r="AU134" s="238" t="s">
        <v>85</v>
      </c>
      <c r="AY134" s="16" t="s">
        <v>156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33</v>
      </c>
      <c r="BK134" s="239">
        <f>ROUND(I134*H134,2)</f>
        <v>0</v>
      </c>
      <c r="BL134" s="16" t="s">
        <v>162</v>
      </c>
      <c r="BM134" s="238" t="s">
        <v>2336</v>
      </c>
    </row>
    <row r="135" s="13" customFormat="1">
      <c r="A135" s="13"/>
      <c r="B135" s="240"/>
      <c r="C135" s="241"/>
      <c r="D135" s="242" t="s">
        <v>164</v>
      </c>
      <c r="E135" s="243" t="s">
        <v>1</v>
      </c>
      <c r="F135" s="244" t="s">
        <v>2337</v>
      </c>
      <c r="G135" s="241"/>
      <c r="H135" s="245">
        <v>130</v>
      </c>
      <c r="I135" s="246"/>
      <c r="J135" s="241"/>
      <c r="K135" s="241"/>
      <c r="L135" s="247"/>
      <c r="M135" s="248"/>
      <c r="N135" s="249"/>
      <c r="O135" s="249"/>
      <c r="P135" s="249"/>
      <c r="Q135" s="249"/>
      <c r="R135" s="249"/>
      <c r="S135" s="249"/>
      <c r="T135" s="25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1" t="s">
        <v>164</v>
      </c>
      <c r="AU135" s="251" t="s">
        <v>85</v>
      </c>
      <c r="AV135" s="13" t="s">
        <v>85</v>
      </c>
      <c r="AW135" s="13" t="s">
        <v>31</v>
      </c>
      <c r="AX135" s="13" t="s">
        <v>77</v>
      </c>
      <c r="AY135" s="251" t="s">
        <v>156</v>
      </c>
    </row>
    <row r="136" s="2" customFormat="1" ht="24.15" customHeight="1">
      <c r="A136" s="37"/>
      <c r="B136" s="38"/>
      <c r="C136" s="226" t="s">
        <v>85</v>
      </c>
      <c r="D136" s="226" t="s">
        <v>158</v>
      </c>
      <c r="E136" s="227" t="s">
        <v>2338</v>
      </c>
      <c r="F136" s="228" t="s">
        <v>2339</v>
      </c>
      <c r="G136" s="229" t="s">
        <v>161</v>
      </c>
      <c r="H136" s="230">
        <v>130</v>
      </c>
      <c r="I136" s="231"/>
      <c r="J136" s="232">
        <f>ROUND(I136*H136,2)</f>
        <v>0</v>
      </c>
      <c r="K136" s="233"/>
      <c r="L136" s="43"/>
      <c r="M136" s="234" t="s">
        <v>1</v>
      </c>
      <c r="N136" s="235" t="s">
        <v>42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0.22</v>
      </c>
      <c r="T136" s="237">
        <f>S136*H136</f>
        <v>28.600000000000001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162</v>
      </c>
      <c r="AT136" s="238" t="s">
        <v>158</v>
      </c>
      <c r="AU136" s="238" t="s">
        <v>85</v>
      </c>
      <c r="AY136" s="16" t="s">
        <v>156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33</v>
      </c>
      <c r="BK136" s="239">
        <f>ROUND(I136*H136,2)</f>
        <v>0</v>
      </c>
      <c r="BL136" s="16" t="s">
        <v>162</v>
      </c>
      <c r="BM136" s="238" t="s">
        <v>2340</v>
      </c>
    </row>
    <row r="137" s="13" customFormat="1">
      <c r="A137" s="13"/>
      <c r="B137" s="240"/>
      <c r="C137" s="241"/>
      <c r="D137" s="242" t="s">
        <v>164</v>
      </c>
      <c r="E137" s="243" t="s">
        <v>1</v>
      </c>
      <c r="F137" s="244" t="s">
        <v>2337</v>
      </c>
      <c r="G137" s="241"/>
      <c r="H137" s="245">
        <v>130</v>
      </c>
      <c r="I137" s="246"/>
      <c r="J137" s="241"/>
      <c r="K137" s="241"/>
      <c r="L137" s="247"/>
      <c r="M137" s="248"/>
      <c r="N137" s="249"/>
      <c r="O137" s="249"/>
      <c r="P137" s="249"/>
      <c r="Q137" s="249"/>
      <c r="R137" s="249"/>
      <c r="S137" s="249"/>
      <c r="T137" s="25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1" t="s">
        <v>164</v>
      </c>
      <c r="AU137" s="251" t="s">
        <v>85</v>
      </c>
      <c r="AV137" s="13" t="s">
        <v>85</v>
      </c>
      <c r="AW137" s="13" t="s">
        <v>31</v>
      </c>
      <c r="AX137" s="13" t="s">
        <v>77</v>
      </c>
      <c r="AY137" s="251" t="s">
        <v>156</v>
      </c>
    </row>
    <row r="138" s="2" customFormat="1" ht="24.15" customHeight="1">
      <c r="A138" s="37"/>
      <c r="B138" s="38"/>
      <c r="C138" s="226" t="s">
        <v>173</v>
      </c>
      <c r="D138" s="226" t="s">
        <v>158</v>
      </c>
      <c r="E138" s="227" t="s">
        <v>2341</v>
      </c>
      <c r="F138" s="228" t="s">
        <v>2342</v>
      </c>
      <c r="G138" s="229" t="s">
        <v>161</v>
      </c>
      <c r="H138" s="230">
        <v>22.25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42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0.28999999999999998</v>
      </c>
      <c r="T138" s="237">
        <f>S138*H138</f>
        <v>6.4524999999999997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162</v>
      </c>
      <c r="AT138" s="238" t="s">
        <v>158</v>
      </c>
      <c r="AU138" s="238" t="s">
        <v>85</v>
      </c>
      <c r="AY138" s="16" t="s">
        <v>156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33</v>
      </c>
      <c r="BK138" s="239">
        <f>ROUND(I138*H138,2)</f>
        <v>0</v>
      </c>
      <c r="BL138" s="16" t="s">
        <v>162</v>
      </c>
      <c r="BM138" s="238" t="s">
        <v>2343</v>
      </c>
    </row>
    <row r="139" s="13" customFormat="1">
      <c r="A139" s="13"/>
      <c r="B139" s="240"/>
      <c r="C139" s="241"/>
      <c r="D139" s="242" t="s">
        <v>164</v>
      </c>
      <c r="E139" s="243" t="s">
        <v>1</v>
      </c>
      <c r="F139" s="244" t="s">
        <v>2344</v>
      </c>
      <c r="G139" s="241"/>
      <c r="H139" s="245">
        <v>12.25</v>
      </c>
      <c r="I139" s="246"/>
      <c r="J139" s="241"/>
      <c r="K139" s="241"/>
      <c r="L139" s="247"/>
      <c r="M139" s="248"/>
      <c r="N139" s="249"/>
      <c r="O139" s="249"/>
      <c r="P139" s="249"/>
      <c r="Q139" s="249"/>
      <c r="R139" s="249"/>
      <c r="S139" s="249"/>
      <c r="T139" s="25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1" t="s">
        <v>164</v>
      </c>
      <c r="AU139" s="251" t="s">
        <v>85</v>
      </c>
      <c r="AV139" s="13" t="s">
        <v>85</v>
      </c>
      <c r="AW139" s="13" t="s">
        <v>31</v>
      </c>
      <c r="AX139" s="13" t="s">
        <v>77</v>
      </c>
      <c r="AY139" s="251" t="s">
        <v>156</v>
      </c>
    </row>
    <row r="140" s="13" customFormat="1">
      <c r="A140" s="13"/>
      <c r="B140" s="240"/>
      <c r="C140" s="241"/>
      <c r="D140" s="242" t="s">
        <v>164</v>
      </c>
      <c r="E140" s="243" t="s">
        <v>1</v>
      </c>
      <c r="F140" s="244" t="s">
        <v>2345</v>
      </c>
      <c r="G140" s="241"/>
      <c r="H140" s="245">
        <v>10</v>
      </c>
      <c r="I140" s="246"/>
      <c r="J140" s="241"/>
      <c r="K140" s="241"/>
      <c r="L140" s="247"/>
      <c r="M140" s="248"/>
      <c r="N140" s="249"/>
      <c r="O140" s="249"/>
      <c r="P140" s="249"/>
      <c r="Q140" s="249"/>
      <c r="R140" s="249"/>
      <c r="S140" s="249"/>
      <c r="T140" s="25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1" t="s">
        <v>164</v>
      </c>
      <c r="AU140" s="251" t="s">
        <v>85</v>
      </c>
      <c r="AV140" s="13" t="s">
        <v>85</v>
      </c>
      <c r="AW140" s="13" t="s">
        <v>31</v>
      </c>
      <c r="AX140" s="13" t="s">
        <v>77</v>
      </c>
      <c r="AY140" s="251" t="s">
        <v>156</v>
      </c>
    </row>
    <row r="141" s="2" customFormat="1" ht="24.15" customHeight="1">
      <c r="A141" s="37"/>
      <c r="B141" s="38"/>
      <c r="C141" s="226" t="s">
        <v>162</v>
      </c>
      <c r="D141" s="226" t="s">
        <v>158</v>
      </c>
      <c r="E141" s="227" t="s">
        <v>2346</v>
      </c>
      <c r="F141" s="228" t="s">
        <v>2347</v>
      </c>
      <c r="G141" s="229" t="s">
        <v>161</v>
      </c>
      <c r="H141" s="230">
        <v>35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42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0.57999999999999996</v>
      </c>
      <c r="T141" s="237">
        <f>S141*H141</f>
        <v>20.299999999999997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162</v>
      </c>
      <c r="AT141" s="238" t="s">
        <v>158</v>
      </c>
      <c r="AU141" s="238" t="s">
        <v>85</v>
      </c>
      <c r="AY141" s="16" t="s">
        <v>156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33</v>
      </c>
      <c r="BK141" s="239">
        <f>ROUND(I141*H141,2)</f>
        <v>0</v>
      </c>
      <c r="BL141" s="16" t="s">
        <v>162</v>
      </c>
      <c r="BM141" s="238" t="s">
        <v>2348</v>
      </c>
    </row>
    <row r="142" s="13" customFormat="1">
      <c r="A142" s="13"/>
      <c r="B142" s="240"/>
      <c r="C142" s="241"/>
      <c r="D142" s="242" t="s">
        <v>164</v>
      </c>
      <c r="E142" s="243" t="s">
        <v>1</v>
      </c>
      <c r="F142" s="244" t="s">
        <v>2349</v>
      </c>
      <c r="G142" s="241"/>
      <c r="H142" s="245">
        <v>35</v>
      </c>
      <c r="I142" s="246"/>
      <c r="J142" s="241"/>
      <c r="K142" s="241"/>
      <c r="L142" s="247"/>
      <c r="M142" s="248"/>
      <c r="N142" s="249"/>
      <c r="O142" s="249"/>
      <c r="P142" s="249"/>
      <c r="Q142" s="249"/>
      <c r="R142" s="249"/>
      <c r="S142" s="249"/>
      <c r="T142" s="25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1" t="s">
        <v>164</v>
      </c>
      <c r="AU142" s="251" t="s">
        <v>85</v>
      </c>
      <c r="AV142" s="13" t="s">
        <v>85</v>
      </c>
      <c r="AW142" s="13" t="s">
        <v>31</v>
      </c>
      <c r="AX142" s="13" t="s">
        <v>77</v>
      </c>
      <c r="AY142" s="251" t="s">
        <v>156</v>
      </c>
    </row>
    <row r="143" s="2" customFormat="1" ht="24.15" customHeight="1">
      <c r="A143" s="37"/>
      <c r="B143" s="38"/>
      <c r="C143" s="226" t="s">
        <v>183</v>
      </c>
      <c r="D143" s="226" t="s">
        <v>158</v>
      </c>
      <c r="E143" s="227" t="s">
        <v>2350</v>
      </c>
      <c r="F143" s="228" t="s">
        <v>2351</v>
      </c>
      <c r="G143" s="229" t="s">
        <v>161</v>
      </c>
      <c r="H143" s="230">
        <v>57.25</v>
      </c>
      <c r="I143" s="231"/>
      <c r="J143" s="232">
        <f>ROUND(I143*H143,2)</f>
        <v>0</v>
      </c>
      <c r="K143" s="233"/>
      <c r="L143" s="43"/>
      <c r="M143" s="234" t="s">
        <v>1</v>
      </c>
      <c r="N143" s="235" t="s">
        <v>42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0.22</v>
      </c>
      <c r="T143" s="237">
        <f>S143*H143</f>
        <v>12.595000000000001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162</v>
      </c>
      <c r="AT143" s="238" t="s">
        <v>158</v>
      </c>
      <c r="AU143" s="238" t="s">
        <v>85</v>
      </c>
      <c r="AY143" s="16" t="s">
        <v>156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33</v>
      </c>
      <c r="BK143" s="239">
        <f>ROUND(I143*H143,2)</f>
        <v>0</v>
      </c>
      <c r="BL143" s="16" t="s">
        <v>162</v>
      </c>
      <c r="BM143" s="238" t="s">
        <v>2352</v>
      </c>
    </row>
    <row r="144" s="13" customFormat="1">
      <c r="A144" s="13"/>
      <c r="B144" s="240"/>
      <c r="C144" s="241"/>
      <c r="D144" s="242" t="s">
        <v>164</v>
      </c>
      <c r="E144" s="243" t="s">
        <v>1</v>
      </c>
      <c r="F144" s="244" t="s">
        <v>2344</v>
      </c>
      <c r="G144" s="241"/>
      <c r="H144" s="245">
        <v>12.25</v>
      </c>
      <c r="I144" s="246"/>
      <c r="J144" s="241"/>
      <c r="K144" s="241"/>
      <c r="L144" s="247"/>
      <c r="M144" s="248"/>
      <c r="N144" s="249"/>
      <c r="O144" s="249"/>
      <c r="P144" s="249"/>
      <c r="Q144" s="249"/>
      <c r="R144" s="249"/>
      <c r="S144" s="249"/>
      <c r="T144" s="25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1" t="s">
        <v>164</v>
      </c>
      <c r="AU144" s="251" t="s">
        <v>85</v>
      </c>
      <c r="AV144" s="13" t="s">
        <v>85</v>
      </c>
      <c r="AW144" s="13" t="s">
        <v>31</v>
      </c>
      <c r="AX144" s="13" t="s">
        <v>77</v>
      </c>
      <c r="AY144" s="251" t="s">
        <v>156</v>
      </c>
    </row>
    <row r="145" s="13" customFormat="1">
      <c r="A145" s="13"/>
      <c r="B145" s="240"/>
      <c r="C145" s="241"/>
      <c r="D145" s="242" t="s">
        <v>164</v>
      </c>
      <c r="E145" s="243" t="s">
        <v>1</v>
      </c>
      <c r="F145" s="244" t="s">
        <v>2349</v>
      </c>
      <c r="G145" s="241"/>
      <c r="H145" s="245">
        <v>35</v>
      </c>
      <c r="I145" s="246"/>
      <c r="J145" s="241"/>
      <c r="K145" s="241"/>
      <c r="L145" s="247"/>
      <c r="M145" s="248"/>
      <c r="N145" s="249"/>
      <c r="O145" s="249"/>
      <c r="P145" s="249"/>
      <c r="Q145" s="249"/>
      <c r="R145" s="249"/>
      <c r="S145" s="249"/>
      <c r="T145" s="25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1" t="s">
        <v>164</v>
      </c>
      <c r="AU145" s="251" t="s">
        <v>85</v>
      </c>
      <c r="AV145" s="13" t="s">
        <v>85</v>
      </c>
      <c r="AW145" s="13" t="s">
        <v>31</v>
      </c>
      <c r="AX145" s="13" t="s">
        <v>77</v>
      </c>
      <c r="AY145" s="251" t="s">
        <v>156</v>
      </c>
    </row>
    <row r="146" s="13" customFormat="1">
      <c r="A146" s="13"/>
      <c r="B146" s="240"/>
      <c r="C146" s="241"/>
      <c r="D146" s="242" t="s">
        <v>164</v>
      </c>
      <c r="E146" s="243" t="s">
        <v>1</v>
      </c>
      <c r="F146" s="244" t="s">
        <v>2345</v>
      </c>
      <c r="G146" s="241"/>
      <c r="H146" s="245">
        <v>10</v>
      </c>
      <c r="I146" s="246"/>
      <c r="J146" s="241"/>
      <c r="K146" s="241"/>
      <c r="L146" s="247"/>
      <c r="M146" s="248"/>
      <c r="N146" s="249"/>
      <c r="O146" s="249"/>
      <c r="P146" s="249"/>
      <c r="Q146" s="249"/>
      <c r="R146" s="249"/>
      <c r="S146" s="249"/>
      <c r="T146" s="25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1" t="s">
        <v>164</v>
      </c>
      <c r="AU146" s="251" t="s">
        <v>85</v>
      </c>
      <c r="AV146" s="13" t="s">
        <v>85</v>
      </c>
      <c r="AW146" s="13" t="s">
        <v>31</v>
      </c>
      <c r="AX146" s="13" t="s">
        <v>77</v>
      </c>
      <c r="AY146" s="251" t="s">
        <v>156</v>
      </c>
    </row>
    <row r="147" s="2" customFormat="1" ht="33" customHeight="1">
      <c r="A147" s="37"/>
      <c r="B147" s="38"/>
      <c r="C147" s="226" t="s">
        <v>189</v>
      </c>
      <c r="D147" s="226" t="s">
        <v>158</v>
      </c>
      <c r="E147" s="227" t="s">
        <v>2353</v>
      </c>
      <c r="F147" s="228" t="s">
        <v>2354</v>
      </c>
      <c r="G147" s="229" t="s">
        <v>169</v>
      </c>
      <c r="H147" s="230">
        <v>3.4990000000000001</v>
      </c>
      <c r="I147" s="231"/>
      <c r="J147" s="232">
        <f>ROUND(I147*H147,2)</f>
        <v>0</v>
      </c>
      <c r="K147" s="233"/>
      <c r="L147" s="43"/>
      <c r="M147" s="234" t="s">
        <v>1</v>
      </c>
      <c r="N147" s="235" t="s">
        <v>42</v>
      </c>
      <c r="O147" s="90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8" t="s">
        <v>162</v>
      </c>
      <c r="AT147" s="238" t="s">
        <v>158</v>
      </c>
      <c r="AU147" s="238" t="s">
        <v>85</v>
      </c>
      <c r="AY147" s="16" t="s">
        <v>156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6" t="s">
        <v>33</v>
      </c>
      <c r="BK147" s="239">
        <f>ROUND(I147*H147,2)</f>
        <v>0</v>
      </c>
      <c r="BL147" s="16" t="s">
        <v>162</v>
      </c>
      <c r="BM147" s="238" t="s">
        <v>2355</v>
      </c>
    </row>
    <row r="148" s="13" customFormat="1">
      <c r="A148" s="13"/>
      <c r="B148" s="240"/>
      <c r="C148" s="241"/>
      <c r="D148" s="242" t="s">
        <v>164</v>
      </c>
      <c r="E148" s="243" t="s">
        <v>1</v>
      </c>
      <c r="F148" s="244" t="s">
        <v>2356</v>
      </c>
      <c r="G148" s="241"/>
      <c r="H148" s="245">
        <v>3.4990000000000001</v>
      </c>
      <c r="I148" s="246"/>
      <c r="J148" s="241"/>
      <c r="K148" s="241"/>
      <c r="L148" s="247"/>
      <c r="M148" s="248"/>
      <c r="N148" s="249"/>
      <c r="O148" s="249"/>
      <c r="P148" s="249"/>
      <c r="Q148" s="249"/>
      <c r="R148" s="249"/>
      <c r="S148" s="249"/>
      <c r="T148" s="25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1" t="s">
        <v>164</v>
      </c>
      <c r="AU148" s="251" t="s">
        <v>85</v>
      </c>
      <c r="AV148" s="13" t="s">
        <v>85</v>
      </c>
      <c r="AW148" s="13" t="s">
        <v>31</v>
      </c>
      <c r="AX148" s="13" t="s">
        <v>77</v>
      </c>
      <c r="AY148" s="251" t="s">
        <v>156</v>
      </c>
    </row>
    <row r="149" s="2" customFormat="1" ht="37.8" customHeight="1">
      <c r="A149" s="37"/>
      <c r="B149" s="38"/>
      <c r="C149" s="226" t="s">
        <v>195</v>
      </c>
      <c r="D149" s="226" t="s">
        <v>158</v>
      </c>
      <c r="E149" s="227" t="s">
        <v>212</v>
      </c>
      <c r="F149" s="228" t="s">
        <v>213</v>
      </c>
      <c r="G149" s="229" t="s">
        <v>169</v>
      </c>
      <c r="H149" s="230">
        <v>3.4990000000000001</v>
      </c>
      <c r="I149" s="231"/>
      <c r="J149" s="232">
        <f>ROUND(I149*H149,2)</f>
        <v>0</v>
      </c>
      <c r="K149" s="233"/>
      <c r="L149" s="43"/>
      <c r="M149" s="234" t="s">
        <v>1</v>
      </c>
      <c r="N149" s="235" t="s">
        <v>42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162</v>
      </c>
      <c r="AT149" s="238" t="s">
        <v>158</v>
      </c>
      <c r="AU149" s="238" t="s">
        <v>85</v>
      </c>
      <c r="AY149" s="16" t="s">
        <v>156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33</v>
      </c>
      <c r="BK149" s="239">
        <f>ROUND(I149*H149,2)</f>
        <v>0</v>
      </c>
      <c r="BL149" s="16" t="s">
        <v>162</v>
      </c>
      <c r="BM149" s="238" t="s">
        <v>2357</v>
      </c>
    </row>
    <row r="150" s="13" customFormat="1">
      <c r="A150" s="13"/>
      <c r="B150" s="240"/>
      <c r="C150" s="241"/>
      <c r="D150" s="242" t="s">
        <v>164</v>
      </c>
      <c r="E150" s="243" t="s">
        <v>1</v>
      </c>
      <c r="F150" s="244" t="s">
        <v>2358</v>
      </c>
      <c r="G150" s="241"/>
      <c r="H150" s="245">
        <v>3.4990000000000001</v>
      </c>
      <c r="I150" s="246"/>
      <c r="J150" s="241"/>
      <c r="K150" s="241"/>
      <c r="L150" s="247"/>
      <c r="M150" s="248"/>
      <c r="N150" s="249"/>
      <c r="O150" s="249"/>
      <c r="P150" s="249"/>
      <c r="Q150" s="249"/>
      <c r="R150" s="249"/>
      <c r="S150" s="249"/>
      <c r="T150" s="25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1" t="s">
        <v>164</v>
      </c>
      <c r="AU150" s="251" t="s">
        <v>85</v>
      </c>
      <c r="AV150" s="13" t="s">
        <v>85</v>
      </c>
      <c r="AW150" s="13" t="s">
        <v>31</v>
      </c>
      <c r="AX150" s="13" t="s">
        <v>77</v>
      </c>
      <c r="AY150" s="251" t="s">
        <v>156</v>
      </c>
    </row>
    <row r="151" s="2" customFormat="1" ht="37.8" customHeight="1">
      <c r="A151" s="37"/>
      <c r="B151" s="38"/>
      <c r="C151" s="226" t="s">
        <v>200</v>
      </c>
      <c r="D151" s="226" t="s">
        <v>158</v>
      </c>
      <c r="E151" s="227" t="s">
        <v>217</v>
      </c>
      <c r="F151" s="228" t="s">
        <v>218</v>
      </c>
      <c r="G151" s="229" t="s">
        <v>169</v>
      </c>
      <c r="H151" s="230">
        <v>24.492999999999999</v>
      </c>
      <c r="I151" s="231"/>
      <c r="J151" s="232">
        <f>ROUND(I151*H151,2)</f>
        <v>0</v>
      </c>
      <c r="K151" s="233"/>
      <c r="L151" s="43"/>
      <c r="M151" s="234" t="s">
        <v>1</v>
      </c>
      <c r="N151" s="235" t="s">
        <v>42</v>
      </c>
      <c r="O151" s="90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162</v>
      </c>
      <c r="AT151" s="238" t="s">
        <v>158</v>
      </c>
      <c r="AU151" s="238" t="s">
        <v>85</v>
      </c>
      <c r="AY151" s="16" t="s">
        <v>156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33</v>
      </c>
      <c r="BK151" s="239">
        <f>ROUND(I151*H151,2)</f>
        <v>0</v>
      </c>
      <c r="BL151" s="16" t="s">
        <v>162</v>
      </c>
      <c r="BM151" s="238" t="s">
        <v>2359</v>
      </c>
    </row>
    <row r="152" s="13" customFormat="1">
      <c r="A152" s="13"/>
      <c r="B152" s="240"/>
      <c r="C152" s="241"/>
      <c r="D152" s="242" t="s">
        <v>164</v>
      </c>
      <c r="E152" s="243" t="s">
        <v>1</v>
      </c>
      <c r="F152" s="244" t="s">
        <v>2360</v>
      </c>
      <c r="G152" s="241"/>
      <c r="H152" s="245">
        <v>24.492999999999999</v>
      </c>
      <c r="I152" s="246"/>
      <c r="J152" s="241"/>
      <c r="K152" s="241"/>
      <c r="L152" s="247"/>
      <c r="M152" s="248"/>
      <c r="N152" s="249"/>
      <c r="O152" s="249"/>
      <c r="P152" s="249"/>
      <c r="Q152" s="249"/>
      <c r="R152" s="249"/>
      <c r="S152" s="249"/>
      <c r="T152" s="25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1" t="s">
        <v>164</v>
      </c>
      <c r="AU152" s="251" t="s">
        <v>85</v>
      </c>
      <c r="AV152" s="13" t="s">
        <v>85</v>
      </c>
      <c r="AW152" s="13" t="s">
        <v>31</v>
      </c>
      <c r="AX152" s="13" t="s">
        <v>77</v>
      </c>
      <c r="AY152" s="251" t="s">
        <v>156</v>
      </c>
    </row>
    <row r="153" s="2" customFormat="1" ht="33" customHeight="1">
      <c r="A153" s="37"/>
      <c r="B153" s="38"/>
      <c r="C153" s="226" t="s">
        <v>205</v>
      </c>
      <c r="D153" s="226" t="s">
        <v>158</v>
      </c>
      <c r="E153" s="227" t="s">
        <v>232</v>
      </c>
      <c r="F153" s="228" t="s">
        <v>233</v>
      </c>
      <c r="G153" s="229" t="s">
        <v>234</v>
      </c>
      <c r="H153" s="230">
        <v>6.1230000000000002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42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162</v>
      </c>
      <c r="AT153" s="238" t="s">
        <v>158</v>
      </c>
      <c r="AU153" s="238" t="s">
        <v>85</v>
      </c>
      <c r="AY153" s="16" t="s">
        <v>156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33</v>
      </c>
      <c r="BK153" s="239">
        <f>ROUND(I153*H153,2)</f>
        <v>0</v>
      </c>
      <c r="BL153" s="16" t="s">
        <v>162</v>
      </c>
      <c r="BM153" s="238" t="s">
        <v>2361</v>
      </c>
    </row>
    <row r="154" s="13" customFormat="1">
      <c r="A154" s="13"/>
      <c r="B154" s="240"/>
      <c r="C154" s="241"/>
      <c r="D154" s="242" t="s">
        <v>164</v>
      </c>
      <c r="E154" s="243" t="s">
        <v>1</v>
      </c>
      <c r="F154" s="244" t="s">
        <v>2362</v>
      </c>
      <c r="G154" s="241"/>
      <c r="H154" s="245">
        <v>6.1230000000000002</v>
      </c>
      <c r="I154" s="246"/>
      <c r="J154" s="241"/>
      <c r="K154" s="241"/>
      <c r="L154" s="247"/>
      <c r="M154" s="248"/>
      <c r="N154" s="249"/>
      <c r="O154" s="249"/>
      <c r="P154" s="249"/>
      <c r="Q154" s="249"/>
      <c r="R154" s="249"/>
      <c r="S154" s="249"/>
      <c r="T154" s="25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1" t="s">
        <v>164</v>
      </c>
      <c r="AU154" s="251" t="s">
        <v>85</v>
      </c>
      <c r="AV154" s="13" t="s">
        <v>85</v>
      </c>
      <c r="AW154" s="13" t="s">
        <v>31</v>
      </c>
      <c r="AX154" s="13" t="s">
        <v>77</v>
      </c>
      <c r="AY154" s="251" t="s">
        <v>156</v>
      </c>
    </row>
    <row r="155" s="2" customFormat="1" ht="16.5" customHeight="1">
      <c r="A155" s="37"/>
      <c r="B155" s="38"/>
      <c r="C155" s="226" t="s">
        <v>211</v>
      </c>
      <c r="D155" s="226" t="s">
        <v>158</v>
      </c>
      <c r="E155" s="227" t="s">
        <v>226</v>
      </c>
      <c r="F155" s="228" t="s">
        <v>227</v>
      </c>
      <c r="G155" s="229" t="s">
        <v>169</v>
      </c>
      <c r="H155" s="230">
        <v>3.4990000000000001</v>
      </c>
      <c r="I155" s="231"/>
      <c r="J155" s="232">
        <f>ROUND(I155*H155,2)</f>
        <v>0</v>
      </c>
      <c r="K155" s="233"/>
      <c r="L155" s="43"/>
      <c r="M155" s="234" t="s">
        <v>1</v>
      </c>
      <c r="N155" s="235" t="s">
        <v>42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162</v>
      </c>
      <c r="AT155" s="238" t="s">
        <v>158</v>
      </c>
      <c r="AU155" s="238" t="s">
        <v>85</v>
      </c>
      <c r="AY155" s="16" t="s">
        <v>156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33</v>
      </c>
      <c r="BK155" s="239">
        <f>ROUND(I155*H155,2)</f>
        <v>0</v>
      </c>
      <c r="BL155" s="16" t="s">
        <v>162</v>
      </c>
      <c r="BM155" s="238" t="s">
        <v>2363</v>
      </c>
    </row>
    <row r="156" s="2" customFormat="1" ht="24.15" customHeight="1">
      <c r="A156" s="37"/>
      <c r="B156" s="38"/>
      <c r="C156" s="226" t="s">
        <v>216</v>
      </c>
      <c r="D156" s="226" t="s">
        <v>158</v>
      </c>
      <c r="E156" s="227" t="s">
        <v>2364</v>
      </c>
      <c r="F156" s="228" t="s">
        <v>2365</v>
      </c>
      <c r="G156" s="229" t="s">
        <v>161</v>
      </c>
      <c r="H156" s="230">
        <v>187.25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42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162</v>
      </c>
      <c r="AT156" s="238" t="s">
        <v>158</v>
      </c>
      <c r="AU156" s="238" t="s">
        <v>85</v>
      </c>
      <c r="AY156" s="16" t="s">
        <v>156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33</v>
      </c>
      <c r="BK156" s="239">
        <f>ROUND(I156*H156,2)</f>
        <v>0</v>
      </c>
      <c r="BL156" s="16" t="s">
        <v>162</v>
      </c>
      <c r="BM156" s="238" t="s">
        <v>2366</v>
      </c>
    </row>
    <row r="157" s="13" customFormat="1">
      <c r="A157" s="13"/>
      <c r="B157" s="240"/>
      <c r="C157" s="241"/>
      <c r="D157" s="242" t="s">
        <v>164</v>
      </c>
      <c r="E157" s="243" t="s">
        <v>1</v>
      </c>
      <c r="F157" s="244" t="s">
        <v>2344</v>
      </c>
      <c r="G157" s="241"/>
      <c r="H157" s="245">
        <v>12.25</v>
      </c>
      <c r="I157" s="246"/>
      <c r="J157" s="241"/>
      <c r="K157" s="241"/>
      <c r="L157" s="247"/>
      <c r="M157" s="248"/>
      <c r="N157" s="249"/>
      <c r="O157" s="249"/>
      <c r="P157" s="249"/>
      <c r="Q157" s="249"/>
      <c r="R157" s="249"/>
      <c r="S157" s="249"/>
      <c r="T157" s="25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1" t="s">
        <v>164</v>
      </c>
      <c r="AU157" s="251" t="s">
        <v>85</v>
      </c>
      <c r="AV157" s="13" t="s">
        <v>85</v>
      </c>
      <c r="AW157" s="13" t="s">
        <v>31</v>
      </c>
      <c r="AX157" s="13" t="s">
        <v>77</v>
      </c>
      <c r="AY157" s="251" t="s">
        <v>156</v>
      </c>
    </row>
    <row r="158" s="13" customFormat="1">
      <c r="A158" s="13"/>
      <c r="B158" s="240"/>
      <c r="C158" s="241"/>
      <c r="D158" s="242" t="s">
        <v>164</v>
      </c>
      <c r="E158" s="243" t="s">
        <v>1</v>
      </c>
      <c r="F158" s="244" t="s">
        <v>2337</v>
      </c>
      <c r="G158" s="241"/>
      <c r="H158" s="245">
        <v>130</v>
      </c>
      <c r="I158" s="246"/>
      <c r="J158" s="241"/>
      <c r="K158" s="241"/>
      <c r="L158" s="247"/>
      <c r="M158" s="248"/>
      <c r="N158" s="249"/>
      <c r="O158" s="249"/>
      <c r="P158" s="249"/>
      <c r="Q158" s="249"/>
      <c r="R158" s="249"/>
      <c r="S158" s="249"/>
      <c r="T158" s="25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1" t="s">
        <v>164</v>
      </c>
      <c r="AU158" s="251" t="s">
        <v>85</v>
      </c>
      <c r="AV158" s="13" t="s">
        <v>85</v>
      </c>
      <c r="AW158" s="13" t="s">
        <v>31</v>
      </c>
      <c r="AX158" s="13" t="s">
        <v>77</v>
      </c>
      <c r="AY158" s="251" t="s">
        <v>156</v>
      </c>
    </row>
    <row r="159" s="13" customFormat="1">
      <c r="A159" s="13"/>
      <c r="B159" s="240"/>
      <c r="C159" s="241"/>
      <c r="D159" s="242" t="s">
        <v>164</v>
      </c>
      <c r="E159" s="243" t="s">
        <v>1</v>
      </c>
      <c r="F159" s="244" t="s">
        <v>2349</v>
      </c>
      <c r="G159" s="241"/>
      <c r="H159" s="245">
        <v>35</v>
      </c>
      <c r="I159" s="246"/>
      <c r="J159" s="241"/>
      <c r="K159" s="241"/>
      <c r="L159" s="247"/>
      <c r="M159" s="248"/>
      <c r="N159" s="249"/>
      <c r="O159" s="249"/>
      <c r="P159" s="249"/>
      <c r="Q159" s="249"/>
      <c r="R159" s="249"/>
      <c r="S159" s="249"/>
      <c r="T159" s="25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1" t="s">
        <v>164</v>
      </c>
      <c r="AU159" s="251" t="s">
        <v>85</v>
      </c>
      <c r="AV159" s="13" t="s">
        <v>85</v>
      </c>
      <c r="AW159" s="13" t="s">
        <v>31</v>
      </c>
      <c r="AX159" s="13" t="s">
        <v>77</v>
      </c>
      <c r="AY159" s="251" t="s">
        <v>156</v>
      </c>
    </row>
    <row r="160" s="13" customFormat="1">
      <c r="A160" s="13"/>
      <c r="B160" s="240"/>
      <c r="C160" s="241"/>
      <c r="D160" s="242" t="s">
        <v>164</v>
      </c>
      <c r="E160" s="243" t="s">
        <v>1</v>
      </c>
      <c r="F160" s="244" t="s">
        <v>2345</v>
      </c>
      <c r="G160" s="241"/>
      <c r="H160" s="245">
        <v>10</v>
      </c>
      <c r="I160" s="246"/>
      <c r="J160" s="241"/>
      <c r="K160" s="241"/>
      <c r="L160" s="247"/>
      <c r="M160" s="248"/>
      <c r="N160" s="249"/>
      <c r="O160" s="249"/>
      <c r="P160" s="249"/>
      <c r="Q160" s="249"/>
      <c r="R160" s="249"/>
      <c r="S160" s="249"/>
      <c r="T160" s="25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1" t="s">
        <v>164</v>
      </c>
      <c r="AU160" s="251" t="s">
        <v>85</v>
      </c>
      <c r="AV160" s="13" t="s">
        <v>85</v>
      </c>
      <c r="AW160" s="13" t="s">
        <v>31</v>
      </c>
      <c r="AX160" s="13" t="s">
        <v>77</v>
      </c>
      <c r="AY160" s="251" t="s">
        <v>156</v>
      </c>
    </row>
    <row r="161" s="2" customFormat="1" ht="24.15" customHeight="1">
      <c r="A161" s="37"/>
      <c r="B161" s="38"/>
      <c r="C161" s="226" t="s">
        <v>8</v>
      </c>
      <c r="D161" s="226" t="s">
        <v>158</v>
      </c>
      <c r="E161" s="227" t="s">
        <v>2367</v>
      </c>
      <c r="F161" s="228" t="s">
        <v>2368</v>
      </c>
      <c r="G161" s="229" t="s">
        <v>161</v>
      </c>
      <c r="H161" s="230">
        <v>35</v>
      </c>
      <c r="I161" s="231"/>
      <c r="J161" s="232">
        <f>ROUND(I161*H161,2)</f>
        <v>0</v>
      </c>
      <c r="K161" s="233"/>
      <c r="L161" s="43"/>
      <c r="M161" s="234" t="s">
        <v>1</v>
      </c>
      <c r="N161" s="235" t="s">
        <v>42</v>
      </c>
      <c r="O161" s="90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162</v>
      </c>
      <c r="AT161" s="238" t="s">
        <v>158</v>
      </c>
      <c r="AU161" s="238" t="s">
        <v>85</v>
      </c>
      <c r="AY161" s="16" t="s">
        <v>156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33</v>
      </c>
      <c r="BK161" s="239">
        <f>ROUND(I161*H161,2)</f>
        <v>0</v>
      </c>
      <c r="BL161" s="16" t="s">
        <v>162</v>
      </c>
      <c r="BM161" s="238" t="s">
        <v>2369</v>
      </c>
    </row>
    <row r="162" s="13" customFormat="1">
      <c r="A162" s="13"/>
      <c r="B162" s="240"/>
      <c r="C162" s="241"/>
      <c r="D162" s="242" t="s">
        <v>164</v>
      </c>
      <c r="E162" s="243" t="s">
        <v>1</v>
      </c>
      <c r="F162" s="244" t="s">
        <v>2349</v>
      </c>
      <c r="G162" s="241"/>
      <c r="H162" s="245">
        <v>35</v>
      </c>
      <c r="I162" s="246"/>
      <c r="J162" s="241"/>
      <c r="K162" s="241"/>
      <c r="L162" s="247"/>
      <c r="M162" s="248"/>
      <c r="N162" s="249"/>
      <c r="O162" s="249"/>
      <c r="P162" s="249"/>
      <c r="Q162" s="249"/>
      <c r="R162" s="249"/>
      <c r="S162" s="249"/>
      <c r="T162" s="25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1" t="s">
        <v>164</v>
      </c>
      <c r="AU162" s="251" t="s">
        <v>85</v>
      </c>
      <c r="AV162" s="13" t="s">
        <v>85</v>
      </c>
      <c r="AW162" s="13" t="s">
        <v>31</v>
      </c>
      <c r="AX162" s="13" t="s">
        <v>77</v>
      </c>
      <c r="AY162" s="251" t="s">
        <v>156</v>
      </c>
    </row>
    <row r="163" s="2" customFormat="1" ht="16.5" customHeight="1">
      <c r="A163" s="37"/>
      <c r="B163" s="38"/>
      <c r="C163" s="252" t="s">
        <v>225</v>
      </c>
      <c r="D163" s="252" t="s">
        <v>263</v>
      </c>
      <c r="E163" s="253" t="s">
        <v>2370</v>
      </c>
      <c r="F163" s="254" t="s">
        <v>2371</v>
      </c>
      <c r="G163" s="255" t="s">
        <v>169</v>
      </c>
      <c r="H163" s="256">
        <v>7</v>
      </c>
      <c r="I163" s="257"/>
      <c r="J163" s="258">
        <f>ROUND(I163*H163,2)</f>
        <v>0</v>
      </c>
      <c r="K163" s="259"/>
      <c r="L163" s="260"/>
      <c r="M163" s="261" t="s">
        <v>1</v>
      </c>
      <c r="N163" s="262" t="s">
        <v>42</v>
      </c>
      <c r="O163" s="90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200</v>
      </c>
      <c r="AT163" s="238" t="s">
        <v>263</v>
      </c>
      <c r="AU163" s="238" t="s">
        <v>85</v>
      </c>
      <c r="AY163" s="16" t="s">
        <v>156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33</v>
      </c>
      <c r="BK163" s="239">
        <f>ROUND(I163*H163,2)</f>
        <v>0</v>
      </c>
      <c r="BL163" s="16" t="s">
        <v>162</v>
      </c>
      <c r="BM163" s="238" t="s">
        <v>2372</v>
      </c>
    </row>
    <row r="164" s="13" customFormat="1">
      <c r="A164" s="13"/>
      <c r="B164" s="240"/>
      <c r="C164" s="241"/>
      <c r="D164" s="242" t="s">
        <v>164</v>
      </c>
      <c r="E164" s="243" t="s">
        <v>1</v>
      </c>
      <c r="F164" s="244" t="s">
        <v>2373</v>
      </c>
      <c r="G164" s="241"/>
      <c r="H164" s="245">
        <v>7</v>
      </c>
      <c r="I164" s="246"/>
      <c r="J164" s="241"/>
      <c r="K164" s="241"/>
      <c r="L164" s="247"/>
      <c r="M164" s="248"/>
      <c r="N164" s="249"/>
      <c r="O164" s="249"/>
      <c r="P164" s="249"/>
      <c r="Q164" s="249"/>
      <c r="R164" s="249"/>
      <c r="S164" s="249"/>
      <c r="T164" s="25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1" t="s">
        <v>164</v>
      </c>
      <c r="AU164" s="251" t="s">
        <v>85</v>
      </c>
      <c r="AV164" s="13" t="s">
        <v>85</v>
      </c>
      <c r="AW164" s="13" t="s">
        <v>31</v>
      </c>
      <c r="AX164" s="13" t="s">
        <v>77</v>
      </c>
      <c r="AY164" s="251" t="s">
        <v>156</v>
      </c>
    </row>
    <row r="165" s="2" customFormat="1" ht="24.15" customHeight="1">
      <c r="A165" s="37"/>
      <c r="B165" s="38"/>
      <c r="C165" s="226" t="s">
        <v>231</v>
      </c>
      <c r="D165" s="226" t="s">
        <v>158</v>
      </c>
      <c r="E165" s="227" t="s">
        <v>2374</v>
      </c>
      <c r="F165" s="228" t="s">
        <v>2375</v>
      </c>
      <c r="G165" s="229" t="s">
        <v>161</v>
      </c>
      <c r="H165" s="230">
        <v>35</v>
      </c>
      <c r="I165" s="231"/>
      <c r="J165" s="232">
        <f>ROUND(I165*H165,2)</f>
        <v>0</v>
      </c>
      <c r="K165" s="233"/>
      <c r="L165" s="43"/>
      <c r="M165" s="234" t="s">
        <v>1</v>
      </c>
      <c r="N165" s="235" t="s">
        <v>42</v>
      </c>
      <c r="O165" s="90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162</v>
      </c>
      <c r="AT165" s="238" t="s">
        <v>158</v>
      </c>
      <c r="AU165" s="238" t="s">
        <v>85</v>
      </c>
      <c r="AY165" s="16" t="s">
        <v>156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33</v>
      </c>
      <c r="BK165" s="239">
        <f>ROUND(I165*H165,2)</f>
        <v>0</v>
      </c>
      <c r="BL165" s="16" t="s">
        <v>162</v>
      </c>
      <c r="BM165" s="238" t="s">
        <v>2376</v>
      </c>
    </row>
    <row r="166" s="13" customFormat="1">
      <c r="A166" s="13"/>
      <c r="B166" s="240"/>
      <c r="C166" s="241"/>
      <c r="D166" s="242" t="s">
        <v>164</v>
      </c>
      <c r="E166" s="243" t="s">
        <v>1</v>
      </c>
      <c r="F166" s="244" t="s">
        <v>2349</v>
      </c>
      <c r="G166" s="241"/>
      <c r="H166" s="245">
        <v>35</v>
      </c>
      <c r="I166" s="246"/>
      <c r="J166" s="241"/>
      <c r="K166" s="241"/>
      <c r="L166" s="247"/>
      <c r="M166" s="248"/>
      <c r="N166" s="249"/>
      <c r="O166" s="249"/>
      <c r="P166" s="249"/>
      <c r="Q166" s="249"/>
      <c r="R166" s="249"/>
      <c r="S166" s="249"/>
      <c r="T166" s="25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1" t="s">
        <v>164</v>
      </c>
      <c r="AU166" s="251" t="s">
        <v>85</v>
      </c>
      <c r="AV166" s="13" t="s">
        <v>85</v>
      </c>
      <c r="AW166" s="13" t="s">
        <v>31</v>
      </c>
      <c r="AX166" s="13" t="s">
        <v>77</v>
      </c>
      <c r="AY166" s="251" t="s">
        <v>156</v>
      </c>
    </row>
    <row r="167" s="2" customFormat="1" ht="16.5" customHeight="1">
      <c r="A167" s="37"/>
      <c r="B167" s="38"/>
      <c r="C167" s="252" t="s">
        <v>237</v>
      </c>
      <c r="D167" s="252" t="s">
        <v>263</v>
      </c>
      <c r="E167" s="253" t="s">
        <v>2377</v>
      </c>
      <c r="F167" s="254" t="s">
        <v>2378</v>
      </c>
      <c r="G167" s="255" t="s">
        <v>169</v>
      </c>
      <c r="H167" s="256">
        <v>10.5</v>
      </c>
      <c r="I167" s="257"/>
      <c r="J167" s="258">
        <f>ROUND(I167*H167,2)</f>
        <v>0</v>
      </c>
      <c r="K167" s="259"/>
      <c r="L167" s="260"/>
      <c r="M167" s="261" t="s">
        <v>1</v>
      </c>
      <c r="N167" s="262" t="s">
        <v>42</v>
      </c>
      <c r="O167" s="90"/>
      <c r="P167" s="236">
        <f>O167*H167</f>
        <v>0</v>
      </c>
      <c r="Q167" s="236">
        <v>0.22</v>
      </c>
      <c r="R167" s="236">
        <f>Q167*H167</f>
        <v>2.3100000000000001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200</v>
      </c>
      <c r="AT167" s="238" t="s">
        <v>263</v>
      </c>
      <c r="AU167" s="238" t="s">
        <v>85</v>
      </c>
      <c r="AY167" s="16" t="s">
        <v>156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33</v>
      </c>
      <c r="BK167" s="239">
        <f>ROUND(I167*H167,2)</f>
        <v>0</v>
      </c>
      <c r="BL167" s="16" t="s">
        <v>162</v>
      </c>
      <c r="BM167" s="238" t="s">
        <v>2379</v>
      </c>
    </row>
    <row r="168" s="13" customFormat="1">
      <c r="A168" s="13"/>
      <c r="B168" s="240"/>
      <c r="C168" s="241"/>
      <c r="D168" s="242" t="s">
        <v>164</v>
      </c>
      <c r="E168" s="243" t="s">
        <v>1</v>
      </c>
      <c r="F168" s="244" t="s">
        <v>2380</v>
      </c>
      <c r="G168" s="241"/>
      <c r="H168" s="245">
        <v>10.5</v>
      </c>
      <c r="I168" s="246"/>
      <c r="J168" s="241"/>
      <c r="K168" s="241"/>
      <c r="L168" s="247"/>
      <c r="M168" s="248"/>
      <c r="N168" s="249"/>
      <c r="O168" s="249"/>
      <c r="P168" s="249"/>
      <c r="Q168" s="249"/>
      <c r="R168" s="249"/>
      <c r="S168" s="249"/>
      <c r="T168" s="25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1" t="s">
        <v>164</v>
      </c>
      <c r="AU168" s="251" t="s">
        <v>85</v>
      </c>
      <c r="AV168" s="13" t="s">
        <v>85</v>
      </c>
      <c r="AW168" s="13" t="s">
        <v>31</v>
      </c>
      <c r="AX168" s="13" t="s">
        <v>33</v>
      </c>
      <c r="AY168" s="251" t="s">
        <v>156</v>
      </c>
    </row>
    <row r="169" s="12" customFormat="1" ht="22.8" customHeight="1">
      <c r="A169" s="12"/>
      <c r="B169" s="210"/>
      <c r="C169" s="211"/>
      <c r="D169" s="212" t="s">
        <v>76</v>
      </c>
      <c r="E169" s="224" t="s">
        <v>85</v>
      </c>
      <c r="F169" s="224" t="s">
        <v>273</v>
      </c>
      <c r="G169" s="211"/>
      <c r="H169" s="211"/>
      <c r="I169" s="214"/>
      <c r="J169" s="225">
        <f>BK169</f>
        <v>0</v>
      </c>
      <c r="K169" s="211"/>
      <c r="L169" s="216"/>
      <c r="M169" s="217"/>
      <c r="N169" s="218"/>
      <c r="O169" s="218"/>
      <c r="P169" s="219">
        <f>SUM(P170:P171)</f>
        <v>0</v>
      </c>
      <c r="Q169" s="218"/>
      <c r="R169" s="219">
        <f>SUM(R170:R171)</f>
        <v>9.05927127</v>
      </c>
      <c r="S169" s="218"/>
      <c r="T169" s="220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1" t="s">
        <v>33</v>
      </c>
      <c r="AT169" s="222" t="s">
        <v>76</v>
      </c>
      <c r="AU169" s="222" t="s">
        <v>33</v>
      </c>
      <c r="AY169" s="221" t="s">
        <v>156</v>
      </c>
      <c r="BK169" s="223">
        <f>SUM(BK170:BK171)</f>
        <v>0</v>
      </c>
    </row>
    <row r="170" s="2" customFormat="1" ht="16.5" customHeight="1">
      <c r="A170" s="37"/>
      <c r="B170" s="38"/>
      <c r="C170" s="226" t="s">
        <v>243</v>
      </c>
      <c r="D170" s="226" t="s">
        <v>158</v>
      </c>
      <c r="E170" s="227" t="s">
        <v>2381</v>
      </c>
      <c r="F170" s="228" t="s">
        <v>2382</v>
      </c>
      <c r="G170" s="229" t="s">
        <v>169</v>
      </c>
      <c r="H170" s="230">
        <v>3.621</v>
      </c>
      <c r="I170" s="231"/>
      <c r="J170" s="232">
        <f>ROUND(I170*H170,2)</f>
        <v>0</v>
      </c>
      <c r="K170" s="233"/>
      <c r="L170" s="43"/>
      <c r="M170" s="234" t="s">
        <v>1</v>
      </c>
      <c r="N170" s="235" t="s">
        <v>42</v>
      </c>
      <c r="O170" s="90"/>
      <c r="P170" s="236">
        <f>O170*H170</f>
        <v>0</v>
      </c>
      <c r="Q170" s="236">
        <v>2.5018699999999998</v>
      </c>
      <c r="R170" s="236">
        <f>Q170*H170</f>
        <v>9.05927127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162</v>
      </c>
      <c r="AT170" s="238" t="s">
        <v>158</v>
      </c>
      <c r="AU170" s="238" t="s">
        <v>85</v>
      </c>
      <c r="AY170" s="16" t="s">
        <v>156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33</v>
      </c>
      <c r="BK170" s="239">
        <f>ROUND(I170*H170,2)</f>
        <v>0</v>
      </c>
      <c r="BL170" s="16" t="s">
        <v>162</v>
      </c>
      <c r="BM170" s="238" t="s">
        <v>2383</v>
      </c>
    </row>
    <row r="171" s="13" customFormat="1">
      <c r="A171" s="13"/>
      <c r="B171" s="240"/>
      <c r="C171" s="241"/>
      <c r="D171" s="242" t="s">
        <v>164</v>
      </c>
      <c r="E171" s="243" t="s">
        <v>1</v>
      </c>
      <c r="F171" s="244" t="s">
        <v>2384</v>
      </c>
      <c r="G171" s="241"/>
      <c r="H171" s="245">
        <v>3.621</v>
      </c>
      <c r="I171" s="246"/>
      <c r="J171" s="241"/>
      <c r="K171" s="241"/>
      <c r="L171" s="247"/>
      <c r="M171" s="248"/>
      <c r="N171" s="249"/>
      <c r="O171" s="249"/>
      <c r="P171" s="249"/>
      <c r="Q171" s="249"/>
      <c r="R171" s="249"/>
      <c r="S171" s="249"/>
      <c r="T171" s="25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1" t="s">
        <v>164</v>
      </c>
      <c r="AU171" s="251" t="s">
        <v>85</v>
      </c>
      <c r="AV171" s="13" t="s">
        <v>85</v>
      </c>
      <c r="AW171" s="13" t="s">
        <v>31</v>
      </c>
      <c r="AX171" s="13" t="s">
        <v>77</v>
      </c>
      <c r="AY171" s="251" t="s">
        <v>156</v>
      </c>
    </row>
    <row r="172" s="12" customFormat="1" ht="22.8" customHeight="1">
      <c r="A172" s="12"/>
      <c r="B172" s="210"/>
      <c r="C172" s="211"/>
      <c r="D172" s="212" t="s">
        <v>76</v>
      </c>
      <c r="E172" s="224" t="s">
        <v>183</v>
      </c>
      <c r="F172" s="224" t="s">
        <v>541</v>
      </c>
      <c r="G172" s="211"/>
      <c r="H172" s="211"/>
      <c r="I172" s="214"/>
      <c r="J172" s="225">
        <f>BK172</f>
        <v>0</v>
      </c>
      <c r="K172" s="211"/>
      <c r="L172" s="216"/>
      <c r="M172" s="217"/>
      <c r="N172" s="218"/>
      <c r="O172" s="218"/>
      <c r="P172" s="219">
        <f>SUM(P173:P194)</f>
        <v>0</v>
      </c>
      <c r="Q172" s="218"/>
      <c r="R172" s="219">
        <f>SUM(R173:R194)</f>
        <v>154.7685252</v>
      </c>
      <c r="S172" s="218"/>
      <c r="T172" s="220">
        <f>SUM(T173:T194)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1" t="s">
        <v>33</v>
      </c>
      <c r="AT172" s="222" t="s">
        <v>76</v>
      </c>
      <c r="AU172" s="222" t="s">
        <v>33</v>
      </c>
      <c r="AY172" s="221" t="s">
        <v>156</v>
      </c>
      <c r="BK172" s="223">
        <f>SUM(BK173:BK194)</f>
        <v>0</v>
      </c>
    </row>
    <row r="173" s="2" customFormat="1" ht="24.15" customHeight="1">
      <c r="A173" s="37"/>
      <c r="B173" s="38"/>
      <c r="C173" s="226" t="s">
        <v>251</v>
      </c>
      <c r="D173" s="226" t="s">
        <v>158</v>
      </c>
      <c r="E173" s="227" t="s">
        <v>2385</v>
      </c>
      <c r="F173" s="228" t="s">
        <v>2386</v>
      </c>
      <c r="G173" s="229" t="s">
        <v>161</v>
      </c>
      <c r="H173" s="230">
        <v>10.890000000000001</v>
      </c>
      <c r="I173" s="231"/>
      <c r="J173" s="232">
        <f>ROUND(I173*H173,2)</f>
        <v>0</v>
      </c>
      <c r="K173" s="233"/>
      <c r="L173" s="43"/>
      <c r="M173" s="234" t="s">
        <v>1</v>
      </c>
      <c r="N173" s="235" t="s">
        <v>42</v>
      </c>
      <c r="O173" s="90"/>
      <c r="P173" s="236">
        <f>O173*H173</f>
        <v>0</v>
      </c>
      <c r="Q173" s="236">
        <v>0.106</v>
      </c>
      <c r="R173" s="236">
        <f>Q173*H173</f>
        <v>1.1543399999999999</v>
      </c>
      <c r="S173" s="236">
        <v>0</v>
      </c>
      <c r="T173" s="23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8" t="s">
        <v>162</v>
      </c>
      <c r="AT173" s="238" t="s">
        <v>158</v>
      </c>
      <c r="AU173" s="238" t="s">
        <v>85</v>
      </c>
      <c r="AY173" s="16" t="s">
        <v>156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6" t="s">
        <v>33</v>
      </c>
      <c r="BK173" s="239">
        <f>ROUND(I173*H173,2)</f>
        <v>0</v>
      </c>
      <c r="BL173" s="16" t="s">
        <v>162</v>
      </c>
      <c r="BM173" s="238" t="s">
        <v>2387</v>
      </c>
    </row>
    <row r="174" s="13" customFormat="1">
      <c r="A174" s="13"/>
      <c r="B174" s="240"/>
      <c r="C174" s="241"/>
      <c r="D174" s="242" t="s">
        <v>164</v>
      </c>
      <c r="E174" s="243" t="s">
        <v>1</v>
      </c>
      <c r="F174" s="244" t="s">
        <v>2388</v>
      </c>
      <c r="G174" s="241"/>
      <c r="H174" s="245">
        <v>10.890000000000001</v>
      </c>
      <c r="I174" s="246"/>
      <c r="J174" s="241"/>
      <c r="K174" s="241"/>
      <c r="L174" s="247"/>
      <c r="M174" s="248"/>
      <c r="N174" s="249"/>
      <c r="O174" s="249"/>
      <c r="P174" s="249"/>
      <c r="Q174" s="249"/>
      <c r="R174" s="249"/>
      <c r="S174" s="249"/>
      <c r="T174" s="25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1" t="s">
        <v>164</v>
      </c>
      <c r="AU174" s="251" t="s">
        <v>85</v>
      </c>
      <c r="AV174" s="13" t="s">
        <v>85</v>
      </c>
      <c r="AW174" s="13" t="s">
        <v>31</v>
      </c>
      <c r="AX174" s="13" t="s">
        <v>77</v>
      </c>
      <c r="AY174" s="251" t="s">
        <v>156</v>
      </c>
    </row>
    <row r="175" s="2" customFormat="1" ht="21.75" customHeight="1">
      <c r="A175" s="37"/>
      <c r="B175" s="38"/>
      <c r="C175" s="226" t="s">
        <v>257</v>
      </c>
      <c r="D175" s="226" t="s">
        <v>158</v>
      </c>
      <c r="E175" s="227" t="s">
        <v>2389</v>
      </c>
      <c r="F175" s="228" t="s">
        <v>2390</v>
      </c>
      <c r="G175" s="229" t="s">
        <v>161</v>
      </c>
      <c r="H175" s="230">
        <v>142.25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42</v>
      </c>
      <c r="O175" s="90"/>
      <c r="P175" s="236">
        <f>O175*H175</f>
        <v>0</v>
      </c>
      <c r="Q175" s="236">
        <v>0.34499999999999997</v>
      </c>
      <c r="R175" s="236">
        <f>Q175*H175</f>
        <v>49.076249999999995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162</v>
      </c>
      <c r="AT175" s="238" t="s">
        <v>158</v>
      </c>
      <c r="AU175" s="238" t="s">
        <v>85</v>
      </c>
      <c r="AY175" s="16" t="s">
        <v>156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33</v>
      </c>
      <c r="BK175" s="239">
        <f>ROUND(I175*H175,2)</f>
        <v>0</v>
      </c>
      <c r="BL175" s="16" t="s">
        <v>162</v>
      </c>
      <c r="BM175" s="238" t="s">
        <v>2391</v>
      </c>
    </row>
    <row r="176" s="13" customFormat="1">
      <c r="A176" s="13"/>
      <c r="B176" s="240"/>
      <c r="C176" s="241"/>
      <c r="D176" s="242" t="s">
        <v>164</v>
      </c>
      <c r="E176" s="243" t="s">
        <v>1</v>
      </c>
      <c r="F176" s="244" t="s">
        <v>2344</v>
      </c>
      <c r="G176" s="241"/>
      <c r="H176" s="245">
        <v>12.25</v>
      </c>
      <c r="I176" s="246"/>
      <c r="J176" s="241"/>
      <c r="K176" s="241"/>
      <c r="L176" s="247"/>
      <c r="M176" s="248"/>
      <c r="N176" s="249"/>
      <c r="O176" s="249"/>
      <c r="P176" s="249"/>
      <c r="Q176" s="249"/>
      <c r="R176" s="249"/>
      <c r="S176" s="249"/>
      <c r="T176" s="25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1" t="s">
        <v>164</v>
      </c>
      <c r="AU176" s="251" t="s">
        <v>85</v>
      </c>
      <c r="AV176" s="13" t="s">
        <v>85</v>
      </c>
      <c r="AW176" s="13" t="s">
        <v>31</v>
      </c>
      <c r="AX176" s="13" t="s">
        <v>77</v>
      </c>
      <c r="AY176" s="251" t="s">
        <v>156</v>
      </c>
    </row>
    <row r="177" s="13" customFormat="1">
      <c r="A177" s="13"/>
      <c r="B177" s="240"/>
      <c r="C177" s="241"/>
      <c r="D177" s="242" t="s">
        <v>164</v>
      </c>
      <c r="E177" s="243" t="s">
        <v>1</v>
      </c>
      <c r="F177" s="244" t="s">
        <v>2337</v>
      </c>
      <c r="G177" s="241"/>
      <c r="H177" s="245">
        <v>130</v>
      </c>
      <c r="I177" s="246"/>
      <c r="J177" s="241"/>
      <c r="K177" s="241"/>
      <c r="L177" s="247"/>
      <c r="M177" s="248"/>
      <c r="N177" s="249"/>
      <c r="O177" s="249"/>
      <c r="P177" s="249"/>
      <c r="Q177" s="249"/>
      <c r="R177" s="249"/>
      <c r="S177" s="249"/>
      <c r="T177" s="25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1" t="s">
        <v>164</v>
      </c>
      <c r="AU177" s="251" t="s">
        <v>85</v>
      </c>
      <c r="AV177" s="13" t="s">
        <v>85</v>
      </c>
      <c r="AW177" s="13" t="s">
        <v>31</v>
      </c>
      <c r="AX177" s="13" t="s">
        <v>77</v>
      </c>
      <c r="AY177" s="251" t="s">
        <v>156</v>
      </c>
    </row>
    <row r="178" s="2" customFormat="1" ht="24.15" customHeight="1">
      <c r="A178" s="37"/>
      <c r="B178" s="38"/>
      <c r="C178" s="226" t="s">
        <v>262</v>
      </c>
      <c r="D178" s="226" t="s">
        <v>158</v>
      </c>
      <c r="E178" s="227" t="s">
        <v>2392</v>
      </c>
      <c r="F178" s="228" t="s">
        <v>2393</v>
      </c>
      <c r="G178" s="229" t="s">
        <v>161</v>
      </c>
      <c r="H178" s="230">
        <v>130</v>
      </c>
      <c r="I178" s="231"/>
      <c r="J178" s="232">
        <f>ROUND(I178*H178,2)</f>
        <v>0</v>
      </c>
      <c r="K178" s="233"/>
      <c r="L178" s="43"/>
      <c r="M178" s="234" t="s">
        <v>1</v>
      </c>
      <c r="N178" s="235" t="s">
        <v>42</v>
      </c>
      <c r="O178" s="90"/>
      <c r="P178" s="236">
        <f>O178*H178</f>
        <v>0</v>
      </c>
      <c r="Q178" s="236">
        <v>0.37190000000000001</v>
      </c>
      <c r="R178" s="236">
        <f>Q178*H178</f>
        <v>48.347000000000001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162</v>
      </c>
      <c r="AT178" s="238" t="s">
        <v>158</v>
      </c>
      <c r="AU178" s="238" t="s">
        <v>85</v>
      </c>
      <c r="AY178" s="16" t="s">
        <v>156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33</v>
      </c>
      <c r="BK178" s="239">
        <f>ROUND(I178*H178,2)</f>
        <v>0</v>
      </c>
      <c r="BL178" s="16" t="s">
        <v>162</v>
      </c>
      <c r="BM178" s="238" t="s">
        <v>2394</v>
      </c>
    </row>
    <row r="179" s="13" customFormat="1">
      <c r="A179" s="13"/>
      <c r="B179" s="240"/>
      <c r="C179" s="241"/>
      <c r="D179" s="242" t="s">
        <v>164</v>
      </c>
      <c r="E179" s="243" t="s">
        <v>1</v>
      </c>
      <c r="F179" s="244" t="s">
        <v>2337</v>
      </c>
      <c r="G179" s="241"/>
      <c r="H179" s="245">
        <v>130</v>
      </c>
      <c r="I179" s="246"/>
      <c r="J179" s="241"/>
      <c r="K179" s="241"/>
      <c r="L179" s="247"/>
      <c r="M179" s="248"/>
      <c r="N179" s="249"/>
      <c r="O179" s="249"/>
      <c r="P179" s="249"/>
      <c r="Q179" s="249"/>
      <c r="R179" s="249"/>
      <c r="S179" s="249"/>
      <c r="T179" s="25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1" t="s">
        <v>164</v>
      </c>
      <c r="AU179" s="251" t="s">
        <v>85</v>
      </c>
      <c r="AV179" s="13" t="s">
        <v>85</v>
      </c>
      <c r="AW179" s="13" t="s">
        <v>31</v>
      </c>
      <c r="AX179" s="13" t="s">
        <v>77</v>
      </c>
      <c r="AY179" s="251" t="s">
        <v>156</v>
      </c>
    </row>
    <row r="180" s="2" customFormat="1" ht="24.15" customHeight="1">
      <c r="A180" s="37"/>
      <c r="B180" s="38"/>
      <c r="C180" s="226" t="s">
        <v>269</v>
      </c>
      <c r="D180" s="226" t="s">
        <v>158</v>
      </c>
      <c r="E180" s="227" t="s">
        <v>2395</v>
      </c>
      <c r="F180" s="228" t="s">
        <v>2396</v>
      </c>
      <c r="G180" s="229" t="s">
        <v>161</v>
      </c>
      <c r="H180" s="230">
        <v>130</v>
      </c>
      <c r="I180" s="231"/>
      <c r="J180" s="232">
        <f>ROUND(I180*H180,2)</f>
        <v>0</v>
      </c>
      <c r="K180" s="233"/>
      <c r="L180" s="43"/>
      <c r="M180" s="234" t="s">
        <v>1</v>
      </c>
      <c r="N180" s="235" t="s">
        <v>42</v>
      </c>
      <c r="O180" s="90"/>
      <c r="P180" s="236">
        <f>O180*H180</f>
        <v>0</v>
      </c>
      <c r="Q180" s="236">
        <v>0.1837</v>
      </c>
      <c r="R180" s="236">
        <f>Q180*H180</f>
        <v>23.881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162</v>
      </c>
      <c r="AT180" s="238" t="s">
        <v>158</v>
      </c>
      <c r="AU180" s="238" t="s">
        <v>85</v>
      </c>
      <c r="AY180" s="16" t="s">
        <v>156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33</v>
      </c>
      <c r="BK180" s="239">
        <f>ROUND(I180*H180,2)</f>
        <v>0</v>
      </c>
      <c r="BL180" s="16" t="s">
        <v>162</v>
      </c>
      <c r="BM180" s="238" t="s">
        <v>2397</v>
      </c>
    </row>
    <row r="181" s="13" customFormat="1">
      <c r="A181" s="13"/>
      <c r="B181" s="240"/>
      <c r="C181" s="241"/>
      <c r="D181" s="242" t="s">
        <v>164</v>
      </c>
      <c r="E181" s="243" t="s">
        <v>1</v>
      </c>
      <c r="F181" s="244" t="s">
        <v>2337</v>
      </c>
      <c r="G181" s="241"/>
      <c r="H181" s="245">
        <v>130</v>
      </c>
      <c r="I181" s="246"/>
      <c r="J181" s="241"/>
      <c r="K181" s="241"/>
      <c r="L181" s="247"/>
      <c r="M181" s="248"/>
      <c r="N181" s="249"/>
      <c r="O181" s="249"/>
      <c r="P181" s="249"/>
      <c r="Q181" s="249"/>
      <c r="R181" s="249"/>
      <c r="S181" s="249"/>
      <c r="T181" s="25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1" t="s">
        <v>164</v>
      </c>
      <c r="AU181" s="251" t="s">
        <v>85</v>
      </c>
      <c r="AV181" s="13" t="s">
        <v>85</v>
      </c>
      <c r="AW181" s="13" t="s">
        <v>31</v>
      </c>
      <c r="AX181" s="13" t="s">
        <v>77</v>
      </c>
      <c r="AY181" s="251" t="s">
        <v>156</v>
      </c>
    </row>
    <row r="182" s="2" customFormat="1" ht="16.5" customHeight="1">
      <c r="A182" s="37"/>
      <c r="B182" s="38"/>
      <c r="C182" s="252" t="s">
        <v>7</v>
      </c>
      <c r="D182" s="252" t="s">
        <v>263</v>
      </c>
      <c r="E182" s="253" t="s">
        <v>2398</v>
      </c>
      <c r="F182" s="254" t="s">
        <v>2399</v>
      </c>
      <c r="G182" s="255" t="s">
        <v>161</v>
      </c>
      <c r="H182" s="256">
        <v>132.59999999999999</v>
      </c>
      <c r="I182" s="257"/>
      <c r="J182" s="258">
        <f>ROUND(I182*H182,2)</f>
        <v>0</v>
      </c>
      <c r="K182" s="259"/>
      <c r="L182" s="260"/>
      <c r="M182" s="261" t="s">
        <v>1</v>
      </c>
      <c r="N182" s="262" t="s">
        <v>42</v>
      </c>
      <c r="O182" s="90"/>
      <c r="P182" s="236">
        <f>O182*H182</f>
        <v>0</v>
      </c>
      <c r="Q182" s="236">
        <v>0.222</v>
      </c>
      <c r="R182" s="236">
        <f>Q182*H182</f>
        <v>29.437200000000001</v>
      </c>
      <c r="S182" s="236">
        <v>0</v>
      </c>
      <c r="T182" s="23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8" t="s">
        <v>200</v>
      </c>
      <c r="AT182" s="238" t="s">
        <v>263</v>
      </c>
      <c r="AU182" s="238" t="s">
        <v>85</v>
      </c>
      <c r="AY182" s="16" t="s">
        <v>156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6" t="s">
        <v>33</v>
      </c>
      <c r="BK182" s="239">
        <f>ROUND(I182*H182,2)</f>
        <v>0</v>
      </c>
      <c r="BL182" s="16" t="s">
        <v>162</v>
      </c>
      <c r="BM182" s="238" t="s">
        <v>2400</v>
      </c>
    </row>
    <row r="183" s="13" customFormat="1">
      <c r="A183" s="13"/>
      <c r="B183" s="240"/>
      <c r="C183" s="241"/>
      <c r="D183" s="242" t="s">
        <v>164</v>
      </c>
      <c r="E183" s="243" t="s">
        <v>1</v>
      </c>
      <c r="F183" s="244" t="s">
        <v>848</v>
      </c>
      <c r="G183" s="241"/>
      <c r="H183" s="245">
        <v>130</v>
      </c>
      <c r="I183" s="246"/>
      <c r="J183" s="241"/>
      <c r="K183" s="241"/>
      <c r="L183" s="247"/>
      <c r="M183" s="248"/>
      <c r="N183" s="249"/>
      <c r="O183" s="249"/>
      <c r="P183" s="249"/>
      <c r="Q183" s="249"/>
      <c r="R183" s="249"/>
      <c r="S183" s="249"/>
      <c r="T183" s="25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1" t="s">
        <v>164</v>
      </c>
      <c r="AU183" s="251" t="s">
        <v>85</v>
      </c>
      <c r="AV183" s="13" t="s">
        <v>85</v>
      </c>
      <c r="AW183" s="13" t="s">
        <v>31</v>
      </c>
      <c r="AX183" s="13" t="s">
        <v>33</v>
      </c>
      <c r="AY183" s="251" t="s">
        <v>156</v>
      </c>
    </row>
    <row r="184" s="13" customFormat="1">
      <c r="A184" s="13"/>
      <c r="B184" s="240"/>
      <c r="C184" s="241"/>
      <c r="D184" s="242" t="s">
        <v>164</v>
      </c>
      <c r="E184" s="241"/>
      <c r="F184" s="244" t="s">
        <v>2401</v>
      </c>
      <c r="G184" s="241"/>
      <c r="H184" s="245">
        <v>132.59999999999999</v>
      </c>
      <c r="I184" s="246"/>
      <c r="J184" s="241"/>
      <c r="K184" s="241"/>
      <c r="L184" s="247"/>
      <c r="M184" s="248"/>
      <c r="N184" s="249"/>
      <c r="O184" s="249"/>
      <c r="P184" s="249"/>
      <c r="Q184" s="249"/>
      <c r="R184" s="249"/>
      <c r="S184" s="249"/>
      <c r="T184" s="25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1" t="s">
        <v>164</v>
      </c>
      <c r="AU184" s="251" t="s">
        <v>85</v>
      </c>
      <c r="AV184" s="13" t="s">
        <v>85</v>
      </c>
      <c r="AW184" s="13" t="s">
        <v>4</v>
      </c>
      <c r="AX184" s="13" t="s">
        <v>33</v>
      </c>
      <c r="AY184" s="251" t="s">
        <v>156</v>
      </c>
    </row>
    <row r="185" s="2" customFormat="1" ht="33" customHeight="1">
      <c r="A185" s="37"/>
      <c r="B185" s="38"/>
      <c r="C185" s="226" t="s">
        <v>279</v>
      </c>
      <c r="D185" s="226" t="s">
        <v>158</v>
      </c>
      <c r="E185" s="227" t="s">
        <v>2402</v>
      </c>
      <c r="F185" s="228" t="s">
        <v>2403</v>
      </c>
      <c r="G185" s="229" t="s">
        <v>161</v>
      </c>
      <c r="H185" s="230">
        <v>10.24</v>
      </c>
      <c r="I185" s="231"/>
      <c r="J185" s="232">
        <f>ROUND(I185*H185,2)</f>
        <v>0</v>
      </c>
      <c r="K185" s="233"/>
      <c r="L185" s="43"/>
      <c r="M185" s="234" t="s">
        <v>1</v>
      </c>
      <c r="N185" s="235" t="s">
        <v>42</v>
      </c>
      <c r="O185" s="90"/>
      <c r="P185" s="236">
        <f>O185*H185</f>
        <v>0</v>
      </c>
      <c r="Q185" s="236">
        <v>0.10100000000000001</v>
      </c>
      <c r="R185" s="236">
        <f>Q185*H185</f>
        <v>1.0342400000000001</v>
      </c>
      <c r="S185" s="236">
        <v>0</v>
      </c>
      <c r="T185" s="23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8" t="s">
        <v>162</v>
      </c>
      <c r="AT185" s="238" t="s">
        <v>158</v>
      </c>
      <c r="AU185" s="238" t="s">
        <v>85</v>
      </c>
      <c r="AY185" s="16" t="s">
        <v>156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6" t="s">
        <v>33</v>
      </c>
      <c r="BK185" s="239">
        <f>ROUND(I185*H185,2)</f>
        <v>0</v>
      </c>
      <c r="BL185" s="16" t="s">
        <v>162</v>
      </c>
      <c r="BM185" s="238" t="s">
        <v>2404</v>
      </c>
    </row>
    <row r="186" s="13" customFormat="1">
      <c r="A186" s="13"/>
      <c r="B186" s="240"/>
      <c r="C186" s="241"/>
      <c r="D186" s="242" t="s">
        <v>164</v>
      </c>
      <c r="E186" s="243" t="s">
        <v>1</v>
      </c>
      <c r="F186" s="244" t="s">
        <v>2405</v>
      </c>
      <c r="G186" s="241"/>
      <c r="H186" s="245">
        <v>10.24</v>
      </c>
      <c r="I186" s="246"/>
      <c r="J186" s="241"/>
      <c r="K186" s="241"/>
      <c r="L186" s="247"/>
      <c r="M186" s="248"/>
      <c r="N186" s="249"/>
      <c r="O186" s="249"/>
      <c r="P186" s="249"/>
      <c r="Q186" s="249"/>
      <c r="R186" s="249"/>
      <c r="S186" s="249"/>
      <c r="T186" s="25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1" t="s">
        <v>164</v>
      </c>
      <c r="AU186" s="251" t="s">
        <v>85</v>
      </c>
      <c r="AV186" s="13" t="s">
        <v>85</v>
      </c>
      <c r="AW186" s="13" t="s">
        <v>31</v>
      </c>
      <c r="AX186" s="13" t="s">
        <v>77</v>
      </c>
      <c r="AY186" s="251" t="s">
        <v>156</v>
      </c>
    </row>
    <row r="187" s="2" customFormat="1" ht="24.15" customHeight="1">
      <c r="A187" s="37"/>
      <c r="B187" s="38"/>
      <c r="C187" s="226" t="s">
        <v>285</v>
      </c>
      <c r="D187" s="226" t="s">
        <v>158</v>
      </c>
      <c r="E187" s="227" t="s">
        <v>2406</v>
      </c>
      <c r="F187" s="228" t="s">
        <v>2407</v>
      </c>
      <c r="G187" s="229" t="s">
        <v>161</v>
      </c>
      <c r="H187" s="230">
        <v>20.48</v>
      </c>
      <c r="I187" s="231"/>
      <c r="J187" s="232">
        <f>ROUND(I187*H187,2)</f>
        <v>0</v>
      </c>
      <c r="K187" s="233"/>
      <c r="L187" s="43"/>
      <c r="M187" s="234" t="s">
        <v>1</v>
      </c>
      <c r="N187" s="235" t="s">
        <v>42</v>
      </c>
      <c r="O187" s="90"/>
      <c r="P187" s="236">
        <f>O187*H187</f>
        <v>0</v>
      </c>
      <c r="Q187" s="236">
        <v>0.020240000000000001</v>
      </c>
      <c r="R187" s="236">
        <f>Q187*H187</f>
        <v>0.41451520000000003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162</v>
      </c>
      <c r="AT187" s="238" t="s">
        <v>158</v>
      </c>
      <c r="AU187" s="238" t="s">
        <v>85</v>
      </c>
      <c r="AY187" s="16" t="s">
        <v>156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33</v>
      </c>
      <c r="BK187" s="239">
        <f>ROUND(I187*H187,2)</f>
        <v>0</v>
      </c>
      <c r="BL187" s="16" t="s">
        <v>162</v>
      </c>
      <c r="BM187" s="238" t="s">
        <v>2408</v>
      </c>
    </row>
    <row r="188" s="13" customFormat="1">
      <c r="A188" s="13"/>
      <c r="B188" s="240"/>
      <c r="C188" s="241"/>
      <c r="D188" s="242" t="s">
        <v>164</v>
      </c>
      <c r="E188" s="243" t="s">
        <v>1</v>
      </c>
      <c r="F188" s="244" t="s">
        <v>2409</v>
      </c>
      <c r="G188" s="241"/>
      <c r="H188" s="245">
        <v>20.48</v>
      </c>
      <c r="I188" s="246"/>
      <c r="J188" s="241"/>
      <c r="K188" s="241"/>
      <c r="L188" s="247"/>
      <c r="M188" s="248"/>
      <c r="N188" s="249"/>
      <c r="O188" s="249"/>
      <c r="P188" s="249"/>
      <c r="Q188" s="249"/>
      <c r="R188" s="249"/>
      <c r="S188" s="249"/>
      <c r="T188" s="25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1" t="s">
        <v>164</v>
      </c>
      <c r="AU188" s="251" t="s">
        <v>85</v>
      </c>
      <c r="AV188" s="13" t="s">
        <v>85</v>
      </c>
      <c r="AW188" s="13" t="s">
        <v>31</v>
      </c>
      <c r="AX188" s="13" t="s">
        <v>77</v>
      </c>
      <c r="AY188" s="251" t="s">
        <v>156</v>
      </c>
    </row>
    <row r="189" s="2" customFormat="1" ht="24.15" customHeight="1">
      <c r="A189" s="37"/>
      <c r="B189" s="38"/>
      <c r="C189" s="252" t="s">
        <v>290</v>
      </c>
      <c r="D189" s="252" t="s">
        <v>263</v>
      </c>
      <c r="E189" s="253" t="s">
        <v>2410</v>
      </c>
      <c r="F189" s="254" t="s">
        <v>2411</v>
      </c>
      <c r="G189" s="255" t="s">
        <v>161</v>
      </c>
      <c r="H189" s="256">
        <v>5.274</v>
      </c>
      <c r="I189" s="257"/>
      <c r="J189" s="258">
        <f>ROUND(I189*H189,2)</f>
        <v>0</v>
      </c>
      <c r="K189" s="259"/>
      <c r="L189" s="260"/>
      <c r="M189" s="261" t="s">
        <v>1</v>
      </c>
      <c r="N189" s="262" t="s">
        <v>42</v>
      </c>
      <c r="O189" s="90"/>
      <c r="P189" s="236">
        <f>O189*H189</f>
        <v>0</v>
      </c>
      <c r="Q189" s="236">
        <v>0.13500000000000001</v>
      </c>
      <c r="R189" s="236">
        <f>Q189*H189</f>
        <v>0.71199000000000001</v>
      </c>
      <c r="S189" s="236">
        <v>0</v>
      </c>
      <c r="T189" s="23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200</v>
      </c>
      <c r="AT189" s="238" t="s">
        <v>263</v>
      </c>
      <c r="AU189" s="238" t="s">
        <v>85</v>
      </c>
      <c r="AY189" s="16" t="s">
        <v>156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33</v>
      </c>
      <c r="BK189" s="239">
        <f>ROUND(I189*H189,2)</f>
        <v>0</v>
      </c>
      <c r="BL189" s="16" t="s">
        <v>162</v>
      </c>
      <c r="BM189" s="238" t="s">
        <v>2412</v>
      </c>
    </row>
    <row r="190" s="13" customFormat="1">
      <c r="A190" s="13"/>
      <c r="B190" s="240"/>
      <c r="C190" s="241"/>
      <c r="D190" s="242" t="s">
        <v>164</v>
      </c>
      <c r="E190" s="243" t="s">
        <v>1</v>
      </c>
      <c r="F190" s="244" t="s">
        <v>2413</v>
      </c>
      <c r="G190" s="241"/>
      <c r="H190" s="245">
        <v>5.1200000000000001</v>
      </c>
      <c r="I190" s="246"/>
      <c r="J190" s="241"/>
      <c r="K190" s="241"/>
      <c r="L190" s="247"/>
      <c r="M190" s="248"/>
      <c r="N190" s="249"/>
      <c r="O190" s="249"/>
      <c r="P190" s="249"/>
      <c r="Q190" s="249"/>
      <c r="R190" s="249"/>
      <c r="S190" s="249"/>
      <c r="T190" s="25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1" t="s">
        <v>164</v>
      </c>
      <c r="AU190" s="251" t="s">
        <v>85</v>
      </c>
      <c r="AV190" s="13" t="s">
        <v>85</v>
      </c>
      <c r="AW190" s="13" t="s">
        <v>31</v>
      </c>
      <c r="AX190" s="13" t="s">
        <v>33</v>
      </c>
      <c r="AY190" s="251" t="s">
        <v>156</v>
      </c>
    </row>
    <row r="191" s="13" customFormat="1">
      <c r="A191" s="13"/>
      <c r="B191" s="240"/>
      <c r="C191" s="241"/>
      <c r="D191" s="242" t="s">
        <v>164</v>
      </c>
      <c r="E191" s="241"/>
      <c r="F191" s="244" t="s">
        <v>2414</v>
      </c>
      <c r="G191" s="241"/>
      <c r="H191" s="245">
        <v>5.274</v>
      </c>
      <c r="I191" s="246"/>
      <c r="J191" s="241"/>
      <c r="K191" s="241"/>
      <c r="L191" s="247"/>
      <c r="M191" s="248"/>
      <c r="N191" s="249"/>
      <c r="O191" s="249"/>
      <c r="P191" s="249"/>
      <c r="Q191" s="249"/>
      <c r="R191" s="249"/>
      <c r="S191" s="249"/>
      <c r="T191" s="25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1" t="s">
        <v>164</v>
      </c>
      <c r="AU191" s="251" t="s">
        <v>85</v>
      </c>
      <c r="AV191" s="13" t="s">
        <v>85</v>
      </c>
      <c r="AW191" s="13" t="s">
        <v>4</v>
      </c>
      <c r="AX191" s="13" t="s">
        <v>33</v>
      </c>
      <c r="AY191" s="251" t="s">
        <v>156</v>
      </c>
    </row>
    <row r="192" s="2" customFormat="1" ht="24.15" customHeight="1">
      <c r="A192" s="37"/>
      <c r="B192" s="38"/>
      <c r="C192" s="252" t="s">
        <v>295</v>
      </c>
      <c r="D192" s="252" t="s">
        <v>263</v>
      </c>
      <c r="E192" s="253" t="s">
        <v>2415</v>
      </c>
      <c r="F192" s="254" t="s">
        <v>2416</v>
      </c>
      <c r="G192" s="255" t="s">
        <v>161</v>
      </c>
      <c r="H192" s="256">
        <v>5.274</v>
      </c>
      <c r="I192" s="257"/>
      <c r="J192" s="258">
        <f>ROUND(I192*H192,2)</f>
        <v>0</v>
      </c>
      <c r="K192" s="259"/>
      <c r="L192" s="260"/>
      <c r="M192" s="261" t="s">
        <v>1</v>
      </c>
      <c r="N192" s="262" t="s">
        <v>42</v>
      </c>
      <c r="O192" s="90"/>
      <c r="P192" s="236">
        <f>O192*H192</f>
        <v>0</v>
      </c>
      <c r="Q192" s="236">
        <v>0.13500000000000001</v>
      </c>
      <c r="R192" s="236">
        <f>Q192*H192</f>
        <v>0.71199000000000001</v>
      </c>
      <c r="S192" s="236">
        <v>0</v>
      </c>
      <c r="T192" s="23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8" t="s">
        <v>200</v>
      </c>
      <c r="AT192" s="238" t="s">
        <v>263</v>
      </c>
      <c r="AU192" s="238" t="s">
        <v>85</v>
      </c>
      <c r="AY192" s="16" t="s">
        <v>156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6" t="s">
        <v>33</v>
      </c>
      <c r="BK192" s="239">
        <f>ROUND(I192*H192,2)</f>
        <v>0</v>
      </c>
      <c r="BL192" s="16" t="s">
        <v>162</v>
      </c>
      <c r="BM192" s="238" t="s">
        <v>2417</v>
      </c>
    </row>
    <row r="193" s="13" customFormat="1">
      <c r="A193" s="13"/>
      <c r="B193" s="240"/>
      <c r="C193" s="241"/>
      <c r="D193" s="242" t="s">
        <v>164</v>
      </c>
      <c r="E193" s="243" t="s">
        <v>1</v>
      </c>
      <c r="F193" s="244" t="s">
        <v>2413</v>
      </c>
      <c r="G193" s="241"/>
      <c r="H193" s="245">
        <v>5.1200000000000001</v>
      </c>
      <c r="I193" s="246"/>
      <c r="J193" s="241"/>
      <c r="K193" s="241"/>
      <c r="L193" s="247"/>
      <c r="M193" s="248"/>
      <c r="N193" s="249"/>
      <c r="O193" s="249"/>
      <c r="P193" s="249"/>
      <c r="Q193" s="249"/>
      <c r="R193" s="249"/>
      <c r="S193" s="249"/>
      <c r="T193" s="25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1" t="s">
        <v>164</v>
      </c>
      <c r="AU193" s="251" t="s">
        <v>85</v>
      </c>
      <c r="AV193" s="13" t="s">
        <v>85</v>
      </c>
      <c r="AW193" s="13" t="s">
        <v>31</v>
      </c>
      <c r="AX193" s="13" t="s">
        <v>33</v>
      </c>
      <c r="AY193" s="251" t="s">
        <v>156</v>
      </c>
    </row>
    <row r="194" s="13" customFormat="1">
      <c r="A194" s="13"/>
      <c r="B194" s="240"/>
      <c r="C194" s="241"/>
      <c r="D194" s="242" t="s">
        <v>164</v>
      </c>
      <c r="E194" s="241"/>
      <c r="F194" s="244" t="s">
        <v>2414</v>
      </c>
      <c r="G194" s="241"/>
      <c r="H194" s="245">
        <v>5.274</v>
      </c>
      <c r="I194" s="246"/>
      <c r="J194" s="241"/>
      <c r="K194" s="241"/>
      <c r="L194" s="247"/>
      <c r="M194" s="248"/>
      <c r="N194" s="249"/>
      <c r="O194" s="249"/>
      <c r="P194" s="249"/>
      <c r="Q194" s="249"/>
      <c r="R194" s="249"/>
      <c r="S194" s="249"/>
      <c r="T194" s="25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1" t="s">
        <v>164</v>
      </c>
      <c r="AU194" s="251" t="s">
        <v>85</v>
      </c>
      <c r="AV194" s="13" t="s">
        <v>85</v>
      </c>
      <c r="AW194" s="13" t="s">
        <v>4</v>
      </c>
      <c r="AX194" s="13" t="s">
        <v>33</v>
      </c>
      <c r="AY194" s="251" t="s">
        <v>156</v>
      </c>
    </row>
    <row r="195" s="12" customFormat="1" ht="22.8" customHeight="1">
      <c r="A195" s="12"/>
      <c r="B195" s="210"/>
      <c r="C195" s="211"/>
      <c r="D195" s="212" t="s">
        <v>76</v>
      </c>
      <c r="E195" s="224" t="s">
        <v>205</v>
      </c>
      <c r="F195" s="224" t="s">
        <v>847</v>
      </c>
      <c r="G195" s="211"/>
      <c r="H195" s="211"/>
      <c r="I195" s="214"/>
      <c r="J195" s="225">
        <f>BK195</f>
        <v>0</v>
      </c>
      <c r="K195" s="211"/>
      <c r="L195" s="216"/>
      <c r="M195" s="217"/>
      <c r="N195" s="218"/>
      <c r="O195" s="218"/>
      <c r="P195" s="219">
        <f>SUM(P196:P221)</f>
        <v>0</v>
      </c>
      <c r="Q195" s="218"/>
      <c r="R195" s="219">
        <f>SUM(R196:R221)</f>
        <v>26.567746000000003</v>
      </c>
      <c r="S195" s="218"/>
      <c r="T195" s="220">
        <f>SUM(T196:T221)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21" t="s">
        <v>33</v>
      </c>
      <c r="AT195" s="222" t="s">
        <v>76</v>
      </c>
      <c r="AU195" s="222" t="s">
        <v>33</v>
      </c>
      <c r="AY195" s="221" t="s">
        <v>156</v>
      </c>
      <c r="BK195" s="223">
        <f>SUM(BK196:BK221)</f>
        <v>0</v>
      </c>
    </row>
    <row r="196" s="2" customFormat="1" ht="33" customHeight="1">
      <c r="A196" s="37"/>
      <c r="B196" s="38"/>
      <c r="C196" s="226" t="s">
        <v>301</v>
      </c>
      <c r="D196" s="226" t="s">
        <v>158</v>
      </c>
      <c r="E196" s="227" t="s">
        <v>849</v>
      </c>
      <c r="F196" s="228" t="s">
        <v>850</v>
      </c>
      <c r="G196" s="229" t="s">
        <v>276</v>
      </c>
      <c r="H196" s="230">
        <v>120</v>
      </c>
      <c r="I196" s="231"/>
      <c r="J196" s="232">
        <f>ROUND(I196*H196,2)</f>
        <v>0</v>
      </c>
      <c r="K196" s="233"/>
      <c r="L196" s="43"/>
      <c r="M196" s="234" t="s">
        <v>1</v>
      </c>
      <c r="N196" s="235" t="s">
        <v>42</v>
      </c>
      <c r="O196" s="90"/>
      <c r="P196" s="236">
        <f>O196*H196</f>
        <v>0</v>
      </c>
      <c r="Q196" s="236">
        <v>0.1295</v>
      </c>
      <c r="R196" s="236">
        <f>Q196*H196</f>
        <v>15.540000000000001</v>
      </c>
      <c r="S196" s="236">
        <v>0</v>
      </c>
      <c r="T196" s="23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8" t="s">
        <v>162</v>
      </c>
      <c r="AT196" s="238" t="s">
        <v>158</v>
      </c>
      <c r="AU196" s="238" t="s">
        <v>85</v>
      </c>
      <c r="AY196" s="16" t="s">
        <v>156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6" t="s">
        <v>33</v>
      </c>
      <c r="BK196" s="239">
        <f>ROUND(I196*H196,2)</f>
        <v>0</v>
      </c>
      <c r="BL196" s="16" t="s">
        <v>162</v>
      </c>
      <c r="BM196" s="238" t="s">
        <v>2418</v>
      </c>
    </row>
    <row r="197" s="13" customFormat="1">
      <c r="A197" s="13"/>
      <c r="B197" s="240"/>
      <c r="C197" s="241"/>
      <c r="D197" s="242" t="s">
        <v>164</v>
      </c>
      <c r="E197" s="243" t="s">
        <v>1</v>
      </c>
      <c r="F197" s="244" t="s">
        <v>2419</v>
      </c>
      <c r="G197" s="241"/>
      <c r="H197" s="245">
        <v>120</v>
      </c>
      <c r="I197" s="246"/>
      <c r="J197" s="241"/>
      <c r="K197" s="241"/>
      <c r="L197" s="247"/>
      <c r="M197" s="248"/>
      <c r="N197" s="249"/>
      <c r="O197" s="249"/>
      <c r="P197" s="249"/>
      <c r="Q197" s="249"/>
      <c r="R197" s="249"/>
      <c r="S197" s="249"/>
      <c r="T197" s="25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1" t="s">
        <v>164</v>
      </c>
      <c r="AU197" s="251" t="s">
        <v>85</v>
      </c>
      <c r="AV197" s="13" t="s">
        <v>85</v>
      </c>
      <c r="AW197" s="13" t="s">
        <v>31</v>
      </c>
      <c r="AX197" s="13" t="s">
        <v>77</v>
      </c>
      <c r="AY197" s="251" t="s">
        <v>156</v>
      </c>
    </row>
    <row r="198" s="2" customFormat="1" ht="16.5" customHeight="1">
      <c r="A198" s="37"/>
      <c r="B198" s="38"/>
      <c r="C198" s="252" t="s">
        <v>306</v>
      </c>
      <c r="D198" s="252" t="s">
        <v>263</v>
      </c>
      <c r="E198" s="253" t="s">
        <v>2420</v>
      </c>
      <c r="F198" s="254" t="s">
        <v>2421</v>
      </c>
      <c r="G198" s="255" t="s">
        <v>276</v>
      </c>
      <c r="H198" s="256">
        <v>122.40000000000001</v>
      </c>
      <c r="I198" s="257"/>
      <c r="J198" s="258">
        <f>ROUND(I198*H198,2)</f>
        <v>0</v>
      </c>
      <c r="K198" s="259"/>
      <c r="L198" s="260"/>
      <c r="M198" s="261" t="s">
        <v>1</v>
      </c>
      <c r="N198" s="262" t="s">
        <v>42</v>
      </c>
      <c r="O198" s="90"/>
      <c r="P198" s="236">
        <f>O198*H198</f>
        <v>0</v>
      </c>
      <c r="Q198" s="236">
        <v>0.042999999999999997</v>
      </c>
      <c r="R198" s="236">
        <f>Q198*H198</f>
        <v>5.2631999999999994</v>
      </c>
      <c r="S198" s="236">
        <v>0</v>
      </c>
      <c r="T198" s="23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8" t="s">
        <v>200</v>
      </c>
      <c r="AT198" s="238" t="s">
        <v>263</v>
      </c>
      <c r="AU198" s="238" t="s">
        <v>85</v>
      </c>
      <c r="AY198" s="16" t="s">
        <v>156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6" t="s">
        <v>33</v>
      </c>
      <c r="BK198" s="239">
        <f>ROUND(I198*H198,2)</f>
        <v>0</v>
      </c>
      <c r="BL198" s="16" t="s">
        <v>162</v>
      </c>
      <c r="BM198" s="238" t="s">
        <v>2422</v>
      </c>
    </row>
    <row r="199" s="13" customFormat="1">
      <c r="A199" s="13"/>
      <c r="B199" s="240"/>
      <c r="C199" s="241"/>
      <c r="D199" s="242" t="s">
        <v>164</v>
      </c>
      <c r="E199" s="243" t="s">
        <v>1</v>
      </c>
      <c r="F199" s="244" t="s">
        <v>788</v>
      </c>
      <c r="G199" s="241"/>
      <c r="H199" s="245">
        <v>120</v>
      </c>
      <c r="I199" s="246"/>
      <c r="J199" s="241"/>
      <c r="K199" s="241"/>
      <c r="L199" s="247"/>
      <c r="M199" s="248"/>
      <c r="N199" s="249"/>
      <c r="O199" s="249"/>
      <c r="P199" s="249"/>
      <c r="Q199" s="249"/>
      <c r="R199" s="249"/>
      <c r="S199" s="249"/>
      <c r="T199" s="25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1" t="s">
        <v>164</v>
      </c>
      <c r="AU199" s="251" t="s">
        <v>85</v>
      </c>
      <c r="AV199" s="13" t="s">
        <v>85</v>
      </c>
      <c r="AW199" s="13" t="s">
        <v>31</v>
      </c>
      <c r="AX199" s="13" t="s">
        <v>33</v>
      </c>
      <c r="AY199" s="251" t="s">
        <v>156</v>
      </c>
    </row>
    <row r="200" s="13" customFormat="1">
      <c r="A200" s="13"/>
      <c r="B200" s="240"/>
      <c r="C200" s="241"/>
      <c r="D200" s="242" t="s">
        <v>164</v>
      </c>
      <c r="E200" s="241"/>
      <c r="F200" s="244" t="s">
        <v>2423</v>
      </c>
      <c r="G200" s="241"/>
      <c r="H200" s="245">
        <v>122.40000000000001</v>
      </c>
      <c r="I200" s="246"/>
      <c r="J200" s="241"/>
      <c r="K200" s="241"/>
      <c r="L200" s="247"/>
      <c r="M200" s="248"/>
      <c r="N200" s="249"/>
      <c r="O200" s="249"/>
      <c r="P200" s="249"/>
      <c r="Q200" s="249"/>
      <c r="R200" s="249"/>
      <c r="S200" s="249"/>
      <c r="T200" s="25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1" t="s">
        <v>164</v>
      </c>
      <c r="AU200" s="251" t="s">
        <v>85</v>
      </c>
      <c r="AV200" s="13" t="s">
        <v>85</v>
      </c>
      <c r="AW200" s="13" t="s">
        <v>4</v>
      </c>
      <c r="AX200" s="13" t="s">
        <v>33</v>
      </c>
      <c r="AY200" s="251" t="s">
        <v>156</v>
      </c>
    </row>
    <row r="201" s="2" customFormat="1" ht="24.15" customHeight="1">
      <c r="A201" s="37"/>
      <c r="B201" s="38"/>
      <c r="C201" s="226" t="s">
        <v>311</v>
      </c>
      <c r="D201" s="226" t="s">
        <v>158</v>
      </c>
      <c r="E201" s="227" t="s">
        <v>2424</v>
      </c>
      <c r="F201" s="228" t="s">
        <v>2425</v>
      </c>
      <c r="G201" s="229" t="s">
        <v>276</v>
      </c>
      <c r="H201" s="230">
        <v>2</v>
      </c>
      <c r="I201" s="231"/>
      <c r="J201" s="232">
        <f>ROUND(I201*H201,2)</f>
        <v>0</v>
      </c>
      <c r="K201" s="233"/>
      <c r="L201" s="43"/>
      <c r="M201" s="234" t="s">
        <v>1</v>
      </c>
      <c r="N201" s="235" t="s">
        <v>42</v>
      </c>
      <c r="O201" s="90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8" t="s">
        <v>162</v>
      </c>
      <c r="AT201" s="238" t="s">
        <v>158</v>
      </c>
      <c r="AU201" s="238" t="s">
        <v>85</v>
      </c>
      <c r="AY201" s="16" t="s">
        <v>156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6" t="s">
        <v>33</v>
      </c>
      <c r="BK201" s="239">
        <f>ROUND(I201*H201,2)</f>
        <v>0</v>
      </c>
      <c r="BL201" s="16" t="s">
        <v>162</v>
      </c>
      <c r="BM201" s="238" t="s">
        <v>2426</v>
      </c>
    </row>
    <row r="202" s="2" customFormat="1" ht="24.15" customHeight="1">
      <c r="A202" s="37"/>
      <c r="B202" s="38"/>
      <c r="C202" s="226" t="s">
        <v>316</v>
      </c>
      <c r="D202" s="226" t="s">
        <v>158</v>
      </c>
      <c r="E202" s="227" t="s">
        <v>2427</v>
      </c>
      <c r="F202" s="228" t="s">
        <v>2428</v>
      </c>
      <c r="G202" s="229" t="s">
        <v>161</v>
      </c>
      <c r="H202" s="230">
        <v>35</v>
      </c>
      <c r="I202" s="231"/>
      <c r="J202" s="232">
        <f>ROUND(I202*H202,2)</f>
        <v>0</v>
      </c>
      <c r="K202" s="233"/>
      <c r="L202" s="43"/>
      <c r="M202" s="234" t="s">
        <v>1</v>
      </c>
      <c r="N202" s="235" t="s">
        <v>42</v>
      </c>
      <c r="O202" s="90"/>
      <c r="P202" s="236">
        <f>O202*H202</f>
        <v>0</v>
      </c>
      <c r="Q202" s="236">
        <v>0.00068999999999999997</v>
      </c>
      <c r="R202" s="236">
        <f>Q202*H202</f>
        <v>0.024149999999999998</v>
      </c>
      <c r="S202" s="236">
        <v>0</v>
      </c>
      <c r="T202" s="23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8" t="s">
        <v>162</v>
      </c>
      <c r="AT202" s="238" t="s">
        <v>158</v>
      </c>
      <c r="AU202" s="238" t="s">
        <v>85</v>
      </c>
      <c r="AY202" s="16" t="s">
        <v>156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6" t="s">
        <v>33</v>
      </c>
      <c r="BK202" s="239">
        <f>ROUND(I202*H202,2)</f>
        <v>0</v>
      </c>
      <c r="BL202" s="16" t="s">
        <v>162</v>
      </c>
      <c r="BM202" s="238" t="s">
        <v>2429</v>
      </c>
    </row>
    <row r="203" s="13" customFormat="1">
      <c r="A203" s="13"/>
      <c r="B203" s="240"/>
      <c r="C203" s="241"/>
      <c r="D203" s="242" t="s">
        <v>164</v>
      </c>
      <c r="E203" s="243" t="s">
        <v>1</v>
      </c>
      <c r="F203" s="244" t="s">
        <v>2349</v>
      </c>
      <c r="G203" s="241"/>
      <c r="H203" s="245">
        <v>35</v>
      </c>
      <c r="I203" s="246"/>
      <c r="J203" s="241"/>
      <c r="K203" s="241"/>
      <c r="L203" s="247"/>
      <c r="M203" s="248"/>
      <c r="N203" s="249"/>
      <c r="O203" s="249"/>
      <c r="P203" s="249"/>
      <c r="Q203" s="249"/>
      <c r="R203" s="249"/>
      <c r="S203" s="249"/>
      <c r="T203" s="25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1" t="s">
        <v>164</v>
      </c>
      <c r="AU203" s="251" t="s">
        <v>85</v>
      </c>
      <c r="AV203" s="13" t="s">
        <v>85</v>
      </c>
      <c r="AW203" s="13" t="s">
        <v>31</v>
      </c>
      <c r="AX203" s="13" t="s">
        <v>77</v>
      </c>
      <c r="AY203" s="251" t="s">
        <v>156</v>
      </c>
    </row>
    <row r="204" s="2" customFormat="1" ht="24.15" customHeight="1">
      <c r="A204" s="37"/>
      <c r="B204" s="38"/>
      <c r="C204" s="226" t="s">
        <v>320</v>
      </c>
      <c r="D204" s="226" t="s">
        <v>158</v>
      </c>
      <c r="E204" s="227" t="s">
        <v>2430</v>
      </c>
      <c r="F204" s="228" t="s">
        <v>2431</v>
      </c>
      <c r="G204" s="229" t="s">
        <v>276</v>
      </c>
      <c r="H204" s="230">
        <v>120</v>
      </c>
      <c r="I204" s="231"/>
      <c r="J204" s="232">
        <f>ROUND(I204*H204,2)</f>
        <v>0</v>
      </c>
      <c r="K204" s="233"/>
      <c r="L204" s="43"/>
      <c r="M204" s="234" t="s">
        <v>1</v>
      </c>
      <c r="N204" s="235" t="s">
        <v>42</v>
      </c>
      <c r="O204" s="90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8" t="s">
        <v>162</v>
      </c>
      <c r="AT204" s="238" t="s">
        <v>158</v>
      </c>
      <c r="AU204" s="238" t="s">
        <v>85</v>
      </c>
      <c r="AY204" s="16" t="s">
        <v>156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6" t="s">
        <v>33</v>
      </c>
      <c r="BK204" s="239">
        <f>ROUND(I204*H204,2)</f>
        <v>0</v>
      </c>
      <c r="BL204" s="16" t="s">
        <v>162</v>
      </c>
      <c r="BM204" s="238" t="s">
        <v>2432</v>
      </c>
    </row>
    <row r="205" s="13" customFormat="1">
      <c r="A205" s="13"/>
      <c r="B205" s="240"/>
      <c r="C205" s="241"/>
      <c r="D205" s="242" t="s">
        <v>164</v>
      </c>
      <c r="E205" s="243" t="s">
        <v>1</v>
      </c>
      <c r="F205" s="244" t="s">
        <v>2433</v>
      </c>
      <c r="G205" s="241"/>
      <c r="H205" s="245">
        <v>120</v>
      </c>
      <c r="I205" s="246"/>
      <c r="J205" s="241"/>
      <c r="K205" s="241"/>
      <c r="L205" s="247"/>
      <c r="M205" s="248"/>
      <c r="N205" s="249"/>
      <c r="O205" s="249"/>
      <c r="P205" s="249"/>
      <c r="Q205" s="249"/>
      <c r="R205" s="249"/>
      <c r="S205" s="249"/>
      <c r="T205" s="25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1" t="s">
        <v>164</v>
      </c>
      <c r="AU205" s="251" t="s">
        <v>85</v>
      </c>
      <c r="AV205" s="13" t="s">
        <v>85</v>
      </c>
      <c r="AW205" s="13" t="s">
        <v>31</v>
      </c>
      <c r="AX205" s="13" t="s">
        <v>77</v>
      </c>
      <c r="AY205" s="251" t="s">
        <v>156</v>
      </c>
    </row>
    <row r="206" s="2" customFormat="1" ht="24.15" customHeight="1">
      <c r="A206" s="37"/>
      <c r="B206" s="38"/>
      <c r="C206" s="226" t="s">
        <v>325</v>
      </c>
      <c r="D206" s="226" t="s">
        <v>158</v>
      </c>
      <c r="E206" s="227" t="s">
        <v>2434</v>
      </c>
      <c r="F206" s="228" t="s">
        <v>2435</v>
      </c>
      <c r="G206" s="229" t="s">
        <v>276</v>
      </c>
      <c r="H206" s="230">
        <v>120</v>
      </c>
      <c r="I206" s="231"/>
      <c r="J206" s="232">
        <f>ROUND(I206*H206,2)</f>
        <v>0</v>
      </c>
      <c r="K206" s="233"/>
      <c r="L206" s="43"/>
      <c r="M206" s="234" t="s">
        <v>1</v>
      </c>
      <c r="N206" s="235" t="s">
        <v>42</v>
      </c>
      <c r="O206" s="90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8" t="s">
        <v>162</v>
      </c>
      <c r="AT206" s="238" t="s">
        <v>158</v>
      </c>
      <c r="AU206" s="238" t="s">
        <v>85</v>
      </c>
      <c r="AY206" s="16" t="s">
        <v>156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6" t="s">
        <v>33</v>
      </c>
      <c r="BK206" s="239">
        <f>ROUND(I206*H206,2)</f>
        <v>0</v>
      </c>
      <c r="BL206" s="16" t="s">
        <v>162</v>
      </c>
      <c r="BM206" s="238" t="s">
        <v>2436</v>
      </c>
    </row>
    <row r="207" s="2" customFormat="1" ht="24.15" customHeight="1">
      <c r="A207" s="37"/>
      <c r="B207" s="38"/>
      <c r="C207" s="226" t="s">
        <v>330</v>
      </c>
      <c r="D207" s="226" t="s">
        <v>158</v>
      </c>
      <c r="E207" s="227" t="s">
        <v>861</v>
      </c>
      <c r="F207" s="228" t="s">
        <v>862</v>
      </c>
      <c r="G207" s="229" t="s">
        <v>276</v>
      </c>
      <c r="H207" s="230">
        <v>25</v>
      </c>
      <c r="I207" s="231"/>
      <c r="J207" s="232">
        <f>ROUND(I207*H207,2)</f>
        <v>0</v>
      </c>
      <c r="K207" s="233"/>
      <c r="L207" s="43"/>
      <c r="M207" s="234" t="s">
        <v>1</v>
      </c>
      <c r="N207" s="235" t="s">
        <v>42</v>
      </c>
      <c r="O207" s="90"/>
      <c r="P207" s="236">
        <f>O207*H207</f>
        <v>0</v>
      </c>
      <c r="Q207" s="236">
        <v>0.13095999999999999</v>
      </c>
      <c r="R207" s="236">
        <f>Q207*H207</f>
        <v>3.274</v>
      </c>
      <c r="S207" s="236">
        <v>0</v>
      </c>
      <c r="T207" s="23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8" t="s">
        <v>162</v>
      </c>
      <c r="AT207" s="238" t="s">
        <v>158</v>
      </c>
      <c r="AU207" s="238" t="s">
        <v>85</v>
      </c>
      <c r="AY207" s="16" t="s">
        <v>156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6" t="s">
        <v>33</v>
      </c>
      <c r="BK207" s="239">
        <f>ROUND(I207*H207,2)</f>
        <v>0</v>
      </c>
      <c r="BL207" s="16" t="s">
        <v>162</v>
      </c>
      <c r="BM207" s="238" t="s">
        <v>2437</v>
      </c>
    </row>
    <row r="208" s="13" customFormat="1">
      <c r="A208" s="13"/>
      <c r="B208" s="240"/>
      <c r="C208" s="241"/>
      <c r="D208" s="242" t="s">
        <v>164</v>
      </c>
      <c r="E208" s="243" t="s">
        <v>1</v>
      </c>
      <c r="F208" s="244" t="s">
        <v>2438</v>
      </c>
      <c r="G208" s="241"/>
      <c r="H208" s="245">
        <v>25</v>
      </c>
      <c r="I208" s="246"/>
      <c r="J208" s="241"/>
      <c r="K208" s="241"/>
      <c r="L208" s="247"/>
      <c r="M208" s="248"/>
      <c r="N208" s="249"/>
      <c r="O208" s="249"/>
      <c r="P208" s="249"/>
      <c r="Q208" s="249"/>
      <c r="R208" s="249"/>
      <c r="S208" s="249"/>
      <c r="T208" s="25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1" t="s">
        <v>164</v>
      </c>
      <c r="AU208" s="251" t="s">
        <v>85</v>
      </c>
      <c r="AV208" s="13" t="s">
        <v>85</v>
      </c>
      <c r="AW208" s="13" t="s">
        <v>31</v>
      </c>
      <c r="AX208" s="13" t="s">
        <v>77</v>
      </c>
      <c r="AY208" s="251" t="s">
        <v>156</v>
      </c>
    </row>
    <row r="209" s="2" customFormat="1" ht="24.15" customHeight="1">
      <c r="A209" s="37"/>
      <c r="B209" s="38"/>
      <c r="C209" s="252" t="s">
        <v>335</v>
      </c>
      <c r="D209" s="252" t="s">
        <v>263</v>
      </c>
      <c r="E209" s="253" t="s">
        <v>866</v>
      </c>
      <c r="F209" s="254" t="s">
        <v>867</v>
      </c>
      <c r="G209" s="255" t="s">
        <v>348</v>
      </c>
      <c r="H209" s="256">
        <v>119.048</v>
      </c>
      <c r="I209" s="257"/>
      <c r="J209" s="258">
        <f>ROUND(I209*H209,2)</f>
        <v>0</v>
      </c>
      <c r="K209" s="259"/>
      <c r="L209" s="260"/>
      <c r="M209" s="261" t="s">
        <v>1</v>
      </c>
      <c r="N209" s="262" t="s">
        <v>42</v>
      </c>
      <c r="O209" s="90"/>
      <c r="P209" s="236">
        <f>O209*H209</f>
        <v>0</v>
      </c>
      <c r="Q209" s="236">
        <v>0.0094999999999999998</v>
      </c>
      <c r="R209" s="236">
        <f>Q209*H209</f>
        <v>1.1309560000000001</v>
      </c>
      <c r="S209" s="236">
        <v>0</v>
      </c>
      <c r="T209" s="23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8" t="s">
        <v>200</v>
      </c>
      <c r="AT209" s="238" t="s">
        <v>263</v>
      </c>
      <c r="AU209" s="238" t="s">
        <v>85</v>
      </c>
      <c r="AY209" s="16" t="s">
        <v>156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6" t="s">
        <v>33</v>
      </c>
      <c r="BK209" s="239">
        <f>ROUND(I209*H209,2)</f>
        <v>0</v>
      </c>
      <c r="BL209" s="16" t="s">
        <v>162</v>
      </c>
      <c r="BM209" s="238" t="s">
        <v>2439</v>
      </c>
    </row>
    <row r="210" s="13" customFormat="1">
      <c r="A210" s="13"/>
      <c r="B210" s="240"/>
      <c r="C210" s="241"/>
      <c r="D210" s="242" t="s">
        <v>164</v>
      </c>
      <c r="E210" s="243" t="s">
        <v>1</v>
      </c>
      <c r="F210" s="244" t="s">
        <v>2440</v>
      </c>
      <c r="G210" s="241"/>
      <c r="H210" s="245">
        <v>119.048</v>
      </c>
      <c r="I210" s="246"/>
      <c r="J210" s="241"/>
      <c r="K210" s="241"/>
      <c r="L210" s="247"/>
      <c r="M210" s="248"/>
      <c r="N210" s="249"/>
      <c r="O210" s="249"/>
      <c r="P210" s="249"/>
      <c r="Q210" s="249"/>
      <c r="R210" s="249"/>
      <c r="S210" s="249"/>
      <c r="T210" s="25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1" t="s">
        <v>164</v>
      </c>
      <c r="AU210" s="251" t="s">
        <v>85</v>
      </c>
      <c r="AV210" s="13" t="s">
        <v>85</v>
      </c>
      <c r="AW210" s="13" t="s">
        <v>31</v>
      </c>
      <c r="AX210" s="13" t="s">
        <v>77</v>
      </c>
      <c r="AY210" s="251" t="s">
        <v>156</v>
      </c>
    </row>
    <row r="211" s="2" customFormat="1" ht="24.15" customHeight="1">
      <c r="A211" s="37"/>
      <c r="B211" s="38"/>
      <c r="C211" s="226" t="s">
        <v>341</v>
      </c>
      <c r="D211" s="226" t="s">
        <v>158</v>
      </c>
      <c r="E211" s="227" t="s">
        <v>2441</v>
      </c>
      <c r="F211" s="228" t="s">
        <v>2442</v>
      </c>
      <c r="G211" s="229" t="s">
        <v>348</v>
      </c>
      <c r="H211" s="230">
        <v>3</v>
      </c>
      <c r="I211" s="231"/>
      <c r="J211" s="232">
        <f>ROUND(I211*H211,2)</f>
        <v>0</v>
      </c>
      <c r="K211" s="233"/>
      <c r="L211" s="43"/>
      <c r="M211" s="234" t="s">
        <v>1</v>
      </c>
      <c r="N211" s="235" t="s">
        <v>42</v>
      </c>
      <c r="O211" s="90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8" t="s">
        <v>162</v>
      </c>
      <c r="AT211" s="238" t="s">
        <v>158</v>
      </c>
      <c r="AU211" s="238" t="s">
        <v>85</v>
      </c>
      <c r="AY211" s="16" t="s">
        <v>156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6" t="s">
        <v>33</v>
      </c>
      <c r="BK211" s="239">
        <f>ROUND(I211*H211,2)</f>
        <v>0</v>
      </c>
      <c r="BL211" s="16" t="s">
        <v>162</v>
      </c>
      <c r="BM211" s="238" t="s">
        <v>2443</v>
      </c>
    </row>
    <row r="212" s="2" customFormat="1" ht="24.15" customHeight="1">
      <c r="A212" s="37"/>
      <c r="B212" s="38"/>
      <c r="C212" s="252" t="s">
        <v>345</v>
      </c>
      <c r="D212" s="252" t="s">
        <v>263</v>
      </c>
      <c r="E212" s="253" t="s">
        <v>2444</v>
      </c>
      <c r="F212" s="254" t="s">
        <v>2445</v>
      </c>
      <c r="G212" s="255" t="s">
        <v>288</v>
      </c>
      <c r="H212" s="256">
        <v>2</v>
      </c>
      <c r="I212" s="257"/>
      <c r="J212" s="258">
        <f>ROUND(I212*H212,2)</f>
        <v>0</v>
      </c>
      <c r="K212" s="259"/>
      <c r="L212" s="260"/>
      <c r="M212" s="261" t="s">
        <v>1</v>
      </c>
      <c r="N212" s="262" t="s">
        <v>42</v>
      </c>
      <c r="O212" s="90"/>
      <c r="P212" s="236">
        <f>O212*H212</f>
        <v>0</v>
      </c>
      <c r="Q212" s="236">
        <v>0.29999999999999999</v>
      </c>
      <c r="R212" s="236">
        <f>Q212*H212</f>
        <v>0.59999999999999998</v>
      </c>
      <c r="S212" s="236">
        <v>0</v>
      </c>
      <c r="T212" s="23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8" t="s">
        <v>200</v>
      </c>
      <c r="AT212" s="238" t="s">
        <v>263</v>
      </c>
      <c r="AU212" s="238" t="s">
        <v>85</v>
      </c>
      <c r="AY212" s="16" t="s">
        <v>156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6" t="s">
        <v>33</v>
      </c>
      <c r="BK212" s="239">
        <f>ROUND(I212*H212,2)</f>
        <v>0</v>
      </c>
      <c r="BL212" s="16" t="s">
        <v>162</v>
      </c>
      <c r="BM212" s="238" t="s">
        <v>2446</v>
      </c>
    </row>
    <row r="213" s="2" customFormat="1" ht="24.15" customHeight="1">
      <c r="A213" s="37"/>
      <c r="B213" s="38"/>
      <c r="C213" s="226" t="s">
        <v>351</v>
      </c>
      <c r="D213" s="226" t="s">
        <v>158</v>
      </c>
      <c r="E213" s="227" t="s">
        <v>2447</v>
      </c>
      <c r="F213" s="228" t="s">
        <v>2448</v>
      </c>
      <c r="G213" s="229" t="s">
        <v>348</v>
      </c>
      <c r="H213" s="230">
        <v>3</v>
      </c>
      <c r="I213" s="231"/>
      <c r="J213" s="232">
        <f>ROUND(I213*H213,2)</f>
        <v>0</v>
      </c>
      <c r="K213" s="233"/>
      <c r="L213" s="43"/>
      <c r="M213" s="234" t="s">
        <v>1</v>
      </c>
      <c r="N213" s="235" t="s">
        <v>42</v>
      </c>
      <c r="O213" s="90"/>
      <c r="P213" s="236">
        <f>O213*H213</f>
        <v>0</v>
      </c>
      <c r="Q213" s="236">
        <v>0.001</v>
      </c>
      <c r="R213" s="236">
        <f>Q213*H213</f>
        <v>0.0030000000000000001</v>
      </c>
      <c r="S213" s="236">
        <v>0</v>
      </c>
      <c r="T213" s="23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8" t="s">
        <v>162</v>
      </c>
      <c r="AT213" s="238" t="s">
        <v>158</v>
      </c>
      <c r="AU213" s="238" t="s">
        <v>85</v>
      </c>
      <c r="AY213" s="16" t="s">
        <v>156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6" t="s">
        <v>33</v>
      </c>
      <c r="BK213" s="239">
        <f>ROUND(I213*H213,2)</f>
        <v>0</v>
      </c>
      <c r="BL213" s="16" t="s">
        <v>162</v>
      </c>
      <c r="BM213" s="238" t="s">
        <v>2449</v>
      </c>
    </row>
    <row r="214" s="2" customFormat="1" ht="24.15" customHeight="1">
      <c r="A214" s="37"/>
      <c r="B214" s="38"/>
      <c r="C214" s="252" t="s">
        <v>356</v>
      </c>
      <c r="D214" s="252" t="s">
        <v>263</v>
      </c>
      <c r="E214" s="253" t="s">
        <v>2450</v>
      </c>
      <c r="F214" s="254" t="s">
        <v>2451</v>
      </c>
      <c r="G214" s="255" t="s">
        <v>288</v>
      </c>
      <c r="H214" s="256">
        <v>3</v>
      </c>
      <c r="I214" s="257"/>
      <c r="J214" s="258">
        <f>ROUND(I214*H214,2)</f>
        <v>0</v>
      </c>
      <c r="K214" s="259"/>
      <c r="L214" s="260"/>
      <c r="M214" s="261" t="s">
        <v>1</v>
      </c>
      <c r="N214" s="262" t="s">
        <v>42</v>
      </c>
      <c r="O214" s="90"/>
      <c r="P214" s="236">
        <f>O214*H214</f>
        <v>0</v>
      </c>
      <c r="Q214" s="236">
        <v>0.185</v>
      </c>
      <c r="R214" s="236">
        <f>Q214*H214</f>
        <v>0.55499999999999994</v>
      </c>
      <c r="S214" s="236">
        <v>0</v>
      </c>
      <c r="T214" s="23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8" t="s">
        <v>200</v>
      </c>
      <c r="AT214" s="238" t="s">
        <v>263</v>
      </c>
      <c r="AU214" s="238" t="s">
        <v>85</v>
      </c>
      <c r="AY214" s="16" t="s">
        <v>156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6" t="s">
        <v>33</v>
      </c>
      <c r="BK214" s="239">
        <f>ROUND(I214*H214,2)</f>
        <v>0</v>
      </c>
      <c r="BL214" s="16" t="s">
        <v>162</v>
      </c>
      <c r="BM214" s="238" t="s">
        <v>2452</v>
      </c>
    </row>
    <row r="215" s="2" customFormat="1" ht="21.75" customHeight="1">
      <c r="A215" s="37"/>
      <c r="B215" s="38"/>
      <c r="C215" s="226" t="s">
        <v>361</v>
      </c>
      <c r="D215" s="226" t="s">
        <v>158</v>
      </c>
      <c r="E215" s="227" t="s">
        <v>2453</v>
      </c>
      <c r="F215" s="228" t="s">
        <v>2454</v>
      </c>
      <c r="G215" s="229" t="s">
        <v>348</v>
      </c>
      <c r="H215" s="230">
        <v>2</v>
      </c>
      <c r="I215" s="231"/>
      <c r="J215" s="232">
        <f>ROUND(I215*H215,2)</f>
        <v>0</v>
      </c>
      <c r="K215" s="233"/>
      <c r="L215" s="43"/>
      <c r="M215" s="234" t="s">
        <v>1</v>
      </c>
      <c r="N215" s="235" t="s">
        <v>42</v>
      </c>
      <c r="O215" s="90"/>
      <c r="P215" s="236">
        <f>O215*H215</f>
        <v>0</v>
      </c>
      <c r="Q215" s="236">
        <v>0.00014999999999999999</v>
      </c>
      <c r="R215" s="236">
        <f>Q215*H215</f>
        <v>0.00029999999999999997</v>
      </c>
      <c r="S215" s="236">
        <v>0</v>
      </c>
      <c r="T215" s="23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8" t="s">
        <v>162</v>
      </c>
      <c r="AT215" s="238" t="s">
        <v>158</v>
      </c>
      <c r="AU215" s="238" t="s">
        <v>85</v>
      </c>
      <c r="AY215" s="16" t="s">
        <v>156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6" t="s">
        <v>33</v>
      </c>
      <c r="BK215" s="239">
        <f>ROUND(I215*H215,2)</f>
        <v>0</v>
      </c>
      <c r="BL215" s="16" t="s">
        <v>162</v>
      </c>
      <c r="BM215" s="238" t="s">
        <v>2455</v>
      </c>
    </row>
    <row r="216" s="2" customFormat="1" ht="21.75" customHeight="1">
      <c r="A216" s="37"/>
      <c r="B216" s="38"/>
      <c r="C216" s="252" t="s">
        <v>366</v>
      </c>
      <c r="D216" s="252" t="s">
        <v>263</v>
      </c>
      <c r="E216" s="253" t="s">
        <v>2456</v>
      </c>
      <c r="F216" s="254" t="s">
        <v>2457</v>
      </c>
      <c r="G216" s="255" t="s">
        <v>288</v>
      </c>
      <c r="H216" s="256">
        <v>2</v>
      </c>
      <c r="I216" s="257"/>
      <c r="J216" s="258">
        <f>ROUND(I216*H216,2)</f>
        <v>0</v>
      </c>
      <c r="K216" s="259"/>
      <c r="L216" s="260"/>
      <c r="M216" s="261" t="s">
        <v>1</v>
      </c>
      <c r="N216" s="262" t="s">
        <v>42</v>
      </c>
      <c r="O216" s="90"/>
      <c r="P216" s="236">
        <f>O216*H216</f>
        <v>0</v>
      </c>
      <c r="Q216" s="236">
        <v>0.0035000000000000001</v>
      </c>
      <c r="R216" s="236">
        <f>Q216*H216</f>
        <v>0.0070000000000000001</v>
      </c>
      <c r="S216" s="236">
        <v>0</v>
      </c>
      <c r="T216" s="23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8" t="s">
        <v>200</v>
      </c>
      <c r="AT216" s="238" t="s">
        <v>263</v>
      </c>
      <c r="AU216" s="238" t="s">
        <v>85</v>
      </c>
      <c r="AY216" s="16" t="s">
        <v>156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6" t="s">
        <v>33</v>
      </c>
      <c r="BK216" s="239">
        <f>ROUND(I216*H216,2)</f>
        <v>0</v>
      </c>
      <c r="BL216" s="16" t="s">
        <v>162</v>
      </c>
      <c r="BM216" s="238" t="s">
        <v>2458</v>
      </c>
    </row>
    <row r="217" s="2" customFormat="1" ht="21.75" customHeight="1">
      <c r="A217" s="37"/>
      <c r="B217" s="38"/>
      <c r="C217" s="226" t="s">
        <v>371</v>
      </c>
      <c r="D217" s="226" t="s">
        <v>158</v>
      </c>
      <c r="E217" s="227" t="s">
        <v>2459</v>
      </c>
      <c r="F217" s="228" t="s">
        <v>2460</v>
      </c>
      <c r="G217" s="229" t="s">
        <v>348</v>
      </c>
      <c r="H217" s="230">
        <v>30</v>
      </c>
      <c r="I217" s="231"/>
      <c r="J217" s="232">
        <f>ROUND(I217*H217,2)</f>
        <v>0</v>
      </c>
      <c r="K217" s="233"/>
      <c r="L217" s="43"/>
      <c r="M217" s="234" t="s">
        <v>1</v>
      </c>
      <c r="N217" s="235" t="s">
        <v>42</v>
      </c>
      <c r="O217" s="90"/>
      <c r="P217" s="236">
        <f>O217*H217</f>
        <v>0</v>
      </c>
      <c r="Q217" s="236">
        <v>0.00025000000000000001</v>
      </c>
      <c r="R217" s="236">
        <f>Q217*H217</f>
        <v>0.0074999999999999997</v>
      </c>
      <c r="S217" s="236">
        <v>0</v>
      </c>
      <c r="T217" s="23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8" t="s">
        <v>162</v>
      </c>
      <c r="AT217" s="238" t="s">
        <v>158</v>
      </c>
      <c r="AU217" s="238" t="s">
        <v>85</v>
      </c>
      <c r="AY217" s="16" t="s">
        <v>156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6" t="s">
        <v>33</v>
      </c>
      <c r="BK217" s="239">
        <f>ROUND(I217*H217,2)</f>
        <v>0</v>
      </c>
      <c r="BL217" s="16" t="s">
        <v>162</v>
      </c>
      <c r="BM217" s="238" t="s">
        <v>2461</v>
      </c>
    </row>
    <row r="218" s="2" customFormat="1" ht="21.75" customHeight="1">
      <c r="A218" s="37"/>
      <c r="B218" s="38"/>
      <c r="C218" s="252" t="s">
        <v>375</v>
      </c>
      <c r="D218" s="252" t="s">
        <v>263</v>
      </c>
      <c r="E218" s="253" t="s">
        <v>2462</v>
      </c>
      <c r="F218" s="254" t="s">
        <v>2463</v>
      </c>
      <c r="G218" s="255" t="s">
        <v>288</v>
      </c>
      <c r="H218" s="256">
        <v>30</v>
      </c>
      <c r="I218" s="257"/>
      <c r="J218" s="258">
        <f>ROUND(I218*H218,2)</f>
        <v>0</v>
      </c>
      <c r="K218" s="259"/>
      <c r="L218" s="260"/>
      <c r="M218" s="261" t="s">
        <v>1</v>
      </c>
      <c r="N218" s="262" t="s">
        <v>42</v>
      </c>
      <c r="O218" s="90"/>
      <c r="P218" s="236">
        <f>O218*H218</f>
        <v>0</v>
      </c>
      <c r="Q218" s="236">
        <v>0.0053</v>
      </c>
      <c r="R218" s="236">
        <f>Q218*H218</f>
        <v>0.159</v>
      </c>
      <c r="S218" s="236">
        <v>0</v>
      </c>
      <c r="T218" s="23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8" t="s">
        <v>200</v>
      </c>
      <c r="AT218" s="238" t="s">
        <v>263</v>
      </c>
      <c r="AU218" s="238" t="s">
        <v>85</v>
      </c>
      <c r="AY218" s="16" t="s">
        <v>156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6" t="s">
        <v>33</v>
      </c>
      <c r="BK218" s="239">
        <f>ROUND(I218*H218,2)</f>
        <v>0</v>
      </c>
      <c r="BL218" s="16" t="s">
        <v>162</v>
      </c>
      <c r="BM218" s="238" t="s">
        <v>2464</v>
      </c>
    </row>
    <row r="219" s="2" customFormat="1" ht="24.15" customHeight="1">
      <c r="A219" s="37"/>
      <c r="B219" s="38"/>
      <c r="C219" s="226" t="s">
        <v>380</v>
      </c>
      <c r="D219" s="226" t="s">
        <v>158</v>
      </c>
      <c r="E219" s="227" t="s">
        <v>2465</v>
      </c>
      <c r="F219" s="228" t="s">
        <v>2466</v>
      </c>
      <c r="G219" s="229" t="s">
        <v>348</v>
      </c>
      <c r="H219" s="230">
        <v>26</v>
      </c>
      <c r="I219" s="231"/>
      <c r="J219" s="232">
        <f>ROUND(I219*H219,2)</f>
        <v>0</v>
      </c>
      <c r="K219" s="233"/>
      <c r="L219" s="43"/>
      <c r="M219" s="234" t="s">
        <v>1</v>
      </c>
      <c r="N219" s="235" t="s">
        <v>42</v>
      </c>
      <c r="O219" s="90"/>
      <c r="P219" s="236">
        <f>O219*H219</f>
        <v>0</v>
      </c>
      <c r="Q219" s="236">
        <v>1.0000000000000001E-05</v>
      </c>
      <c r="R219" s="236">
        <f>Q219*H219</f>
        <v>0.00026000000000000003</v>
      </c>
      <c r="S219" s="236">
        <v>0</v>
      </c>
      <c r="T219" s="23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8" t="s">
        <v>162</v>
      </c>
      <c r="AT219" s="238" t="s">
        <v>158</v>
      </c>
      <c r="AU219" s="238" t="s">
        <v>85</v>
      </c>
      <c r="AY219" s="16" t="s">
        <v>156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6" t="s">
        <v>33</v>
      </c>
      <c r="BK219" s="239">
        <f>ROUND(I219*H219,2)</f>
        <v>0</v>
      </c>
      <c r="BL219" s="16" t="s">
        <v>162</v>
      </c>
      <c r="BM219" s="238" t="s">
        <v>2467</v>
      </c>
    </row>
    <row r="220" s="13" customFormat="1">
      <c r="A220" s="13"/>
      <c r="B220" s="240"/>
      <c r="C220" s="241"/>
      <c r="D220" s="242" t="s">
        <v>164</v>
      </c>
      <c r="E220" s="243" t="s">
        <v>1</v>
      </c>
      <c r="F220" s="244" t="s">
        <v>2468</v>
      </c>
      <c r="G220" s="241"/>
      <c r="H220" s="245">
        <v>26</v>
      </c>
      <c r="I220" s="246"/>
      <c r="J220" s="241"/>
      <c r="K220" s="241"/>
      <c r="L220" s="247"/>
      <c r="M220" s="248"/>
      <c r="N220" s="249"/>
      <c r="O220" s="249"/>
      <c r="P220" s="249"/>
      <c r="Q220" s="249"/>
      <c r="R220" s="249"/>
      <c r="S220" s="249"/>
      <c r="T220" s="25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1" t="s">
        <v>164</v>
      </c>
      <c r="AU220" s="251" t="s">
        <v>85</v>
      </c>
      <c r="AV220" s="13" t="s">
        <v>85</v>
      </c>
      <c r="AW220" s="13" t="s">
        <v>31</v>
      </c>
      <c r="AX220" s="13" t="s">
        <v>77</v>
      </c>
      <c r="AY220" s="251" t="s">
        <v>156</v>
      </c>
    </row>
    <row r="221" s="2" customFormat="1" ht="21.75" customHeight="1">
      <c r="A221" s="37"/>
      <c r="B221" s="38"/>
      <c r="C221" s="226" t="s">
        <v>388</v>
      </c>
      <c r="D221" s="226" t="s">
        <v>158</v>
      </c>
      <c r="E221" s="227" t="s">
        <v>2469</v>
      </c>
      <c r="F221" s="228" t="s">
        <v>2470</v>
      </c>
      <c r="G221" s="229" t="s">
        <v>348</v>
      </c>
      <c r="H221" s="230">
        <v>26</v>
      </c>
      <c r="I221" s="231"/>
      <c r="J221" s="232">
        <f>ROUND(I221*H221,2)</f>
        <v>0</v>
      </c>
      <c r="K221" s="233"/>
      <c r="L221" s="43"/>
      <c r="M221" s="234" t="s">
        <v>1</v>
      </c>
      <c r="N221" s="235" t="s">
        <v>42</v>
      </c>
      <c r="O221" s="90"/>
      <c r="P221" s="236">
        <f>O221*H221</f>
        <v>0</v>
      </c>
      <c r="Q221" s="236">
        <v>0.00012999999999999999</v>
      </c>
      <c r="R221" s="236">
        <f>Q221*H221</f>
        <v>0.0033799999999999998</v>
      </c>
      <c r="S221" s="236">
        <v>0</v>
      </c>
      <c r="T221" s="23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8" t="s">
        <v>162</v>
      </c>
      <c r="AT221" s="238" t="s">
        <v>158</v>
      </c>
      <c r="AU221" s="238" t="s">
        <v>85</v>
      </c>
      <c r="AY221" s="16" t="s">
        <v>156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6" t="s">
        <v>33</v>
      </c>
      <c r="BK221" s="239">
        <f>ROUND(I221*H221,2)</f>
        <v>0</v>
      </c>
      <c r="BL221" s="16" t="s">
        <v>162</v>
      </c>
      <c r="BM221" s="238" t="s">
        <v>2471</v>
      </c>
    </row>
    <row r="222" s="12" customFormat="1" ht="22.8" customHeight="1">
      <c r="A222" s="12"/>
      <c r="B222" s="210"/>
      <c r="C222" s="211"/>
      <c r="D222" s="212" t="s">
        <v>76</v>
      </c>
      <c r="E222" s="224" t="s">
        <v>970</v>
      </c>
      <c r="F222" s="224" t="s">
        <v>971</v>
      </c>
      <c r="G222" s="211"/>
      <c r="H222" s="211"/>
      <c r="I222" s="214"/>
      <c r="J222" s="225">
        <f>BK222</f>
        <v>0</v>
      </c>
      <c r="K222" s="211"/>
      <c r="L222" s="216"/>
      <c r="M222" s="217"/>
      <c r="N222" s="218"/>
      <c r="O222" s="218"/>
      <c r="P222" s="219">
        <f>SUM(P223:P229)</f>
        <v>0</v>
      </c>
      <c r="Q222" s="218"/>
      <c r="R222" s="219">
        <f>SUM(R223:R229)</f>
        <v>0</v>
      </c>
      <c r="S222" s="218"/>
      <c r="T222" s="220">
        <f>SUM(T223:T229)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21" t="s">
        <v>33</v>
      </c>
      <c r="AT222" s="222" t="s">
        <v>76</v>
      </c>
      <c r="AU222" s="222" t="s">
        <v>33</v>
      </c>
      <c r="AY222" s="221" t="s">
        <v>156</v>
      </c>
      <c r="BK222" s="223">
        <f>SUM(BK223:BK229)</f>
        <v>0</v>
      </c>
    </row>
    <row r="223" s="2" customFormat="1" ht="21.75" customHeight="1">
      <c r="A223" s="37"/>
      <c r="B223" s="38"/>
      <c r="C223" s="226" t="s">
        <v>393</v>
      </c>
      <c r="D223" s="226" t="s">
        <v>158</v>
      </c>
      <c r="E223" s="227" t="s">
        <v>2472</v>
      </c>
      <c r="F223" s="228" t="s">
        <v>2473</v>
      </c>
      <c r="G223" s="229" t="s">
        <v>234</v>
      </c>
      <c r="H223" s="230">
        <v>143.34800000000001</v>
      </c>
      <c r="I223" s="231"/>
      <c r="J223" s="232">
        <f>ROUND(I223*H223,2)</f>
        <v>0</v>
      </c>
      <c r="K223" s="233"/>
      <c r="L223" s="43"/>
      <c r="M223" s="234" t="s">
        <v>1</v>
      </c>
      <c r="N223" s="235" t="s">
        <v>42</v>
      </c>
      <c r="O223" s="90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8" t="s">
        <v>162</v>
      </c>
      <c r="AT223" s="238" t="s">
        <v>158</v>
      </c>
      <c r="AU223" s="238" t="s">
        <v>85</v>
      </c>
      <c r="AY223" s="16" t="s">
        <v>156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6" t="s">
        <v>33</v>
      </c>
      <c r="BK223" s="239">
        <f>ROUND(I223*H223,2)</f>
        <v>0</v>
      </c>
      <c r="BL223" s="16" t="s">
        <v>162</v>
      </c>
      <c r="BM223" s="238" t="s">
        <v>2474</v>
      </c>
    </row>
    <row r="224" s="2" customFormat="1" ht="24.15" customHeight="1">
      <c r="A224" s="37"/>
      <c r="B224" s="38"/>
      <c r="C224" s="226" t="s">
        <v>398</v>
      </c>
      <c r="D224" s="226" t="s">
        <v>158</v>
      </c>
      <c r="E224" s="227" t="s">
        <v>2475</v>
      </c>
      <c r="F224" s="228" t="s">
        <v>2476</v>
      </c>
      <c r="G224" s="229" t="s">
        <v>234</v>
      </c>
      <c r="H224" s="230">
        <v>2293.5680000000002</v>
      </c>
      <c r="I224" s="231"/>
      <c r="J224" s="232">
        <f>ROUND(I224*H224,2)</f>
        <v>0</v>
      </c>
      <c r="K224" s="233"/>
      <c r="L224" s="43"/>
      <c r="M224" s="234" t="s">
        <v>1</v>
      </c>
      <c r="N224" s="235" t="s">
        <v>42</v>
      </c>
      <c r="O224" s="90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8" t="s">
        <v>162</v>
      </c>
      <c r="AT224" s="238" t="s">
        <v>158</v>
      </c>
      <c r="AU224" s="238" t="s">
        <v>85</v>
      </c>
      <c r="AY224" s="16" t="s">
        <v>156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6" t="s">
        <v>33</v>
      </c>
      <c r="BK224" s="239">
        <f>ROUND(I224*H224,2)</f>
        <v>0</v>
      </c>
      <c r="BL224" s="16" t="s">
        <v>162</v>
      </c>
      <c r="BM224" s="238" t="s">
        <v>2477</v>
      </c>
    </row>
    <row r="225" s="13" customFormat="1">
      <c r="A225" s="13"/>
      <c r="B225" s="240"/>
      <c r="C225" s="241"/>
      <c r="D225" s="242" t="s">
        <v>164</v>
      </c>
      <c r="E225" s="241"/>
      <c r="F225" s="244" t="s">
        <v>2478</v>
      </c>
      <c r="G225" s="241"/>
      <c r="H225" s="245">
        <v>2293.5680000000002</v>
      </c>
      <c r="I225" s="246"/>
      <c r="J225" s="241"/>
      <c r="K225" s="241"/>
      <c r="L225" s="247"/>
      <c r="M225" s="248"/>
      <c r="N225" s="249"/>
      <c r="O225" s="249"/>
      <c r="P225" s="249"/>
      <c r="Q225" s="249"/>
      <c r="R225" s="249"/>
      <c r="S225" s="249"/>
      <c r="T225" s="25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1" t="s">
        <v>164</v>
      </c>
      <c r="AU225" s="251" t="s">
        <v>85</v>
      </c>
      <c r="AV225" s="13" t="s">
        <v>85</v>
      </c>
      <c r="AW225" s="13" t="s">
        <v>4</v>
      </c>
      <c r="AX225" s="13" t="s">
        <v>33</v>
      </c>
      <c r="AY225" s="251" t="s">
        <v>156</v>
      </c>
    </row>
    <row r="226" s="2" customFormat="1" ht="44.25" customHeight="1">
      <c r="A226" s="37"/>
      <c r="B226" s="38"/>
      <c r="C226" s="226" t="s">
        <v>403</v>
      </c>
      <c r="D226" s="226" t="s">
        <v>158</v>
      </c>
      <c r="E226" s="227" t="s">
        <v>2479</v>
      </c>
      <c r="F226" s="228" t="s">
        <v>2480</v>
      </c>
      <c r="G226" s="229" t="s">
        <v>234</v>
      </c>
      <c r="H226" s="230">
        <v>102.15300000000001</v>
      </c>
      <c r="I226" s="231"/>
      <c r="J226" s="232">
        <f>ROUND(I226*H226,2)</f>
        <v>0</v>
      </c>
      <c r="K226" s="233"/>
      <c r="L226" s="43"/>
      <c r="M226" s="234" t="s">
        <v>1</v>
      </c>
      <c r="N226" s="235" t="s">
        <v>42</v>
      </c>
      <c r="O226" s="90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8" t="s">
        <v>162</v>
      </c>
      <c r="AT226" s="238" t="s">
        <v>158</v>
      </c>
      <c r="AU226" s="238" t="s">
        <v>85</v>
      </c>
      <c r="AY226" s="16" t="s">
        <v>156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6" t="s">
        <v>33</v>
      </c>
      <c r="BK226" s="239">
        <f>ROUND(I226*H226,2)</f>
        <v>0</v>
      </c>
      <c r="BL226" s="16" t="s">
        <v>162</v>
      </c>
      <c r="BM226" s="238" t="s">
        <v>2481</v>
      </c>
    </row>
    <row r="227" s="13" customFormat="1">
      <c r="A227" s="13"/>
      <c r="B227" s="240"/>
      <c r="C227" s="241"/>
      <c r="D227" s="242" t="s">
        <v>164</v>
      </c>
      <c r="E227" s="243" t="s">
        <v>1</v>
      </c>
      <c r="F227" s="244" t="s">
        <v>2482</v>
      </c>
      <c r="G227" s="241"/>
      <c r="H227" s="245">
        <v>102.15300000000001</v>
      </c>
      <c r="I227" s="246"/>
      <c r="J227" s="241"/>
      <c r="K227" s="241"/>
      <c r="L227" s="247"/>
      <c r="M227" s="248"/>
      <c r="N227" s="249"/>
      <c r="O227" s="249"/>
      <c r="P227" s="249"/>
      <c r="Q227" s="249"/>
      <c r="R227" s="249"/>
      <c r="S227" s="249"/>
      <c r="T227" s="25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1" t="s">
        <v>164</v>
      </c>
      <c r="AU227" s="251" t="s">
        <v>85</v>
      </c>
      <c r="AV227" s="13" t="s">
        <v>85</v>
      </c>
      <c r="AW227" s="13" t="s">
        <v>31</v>
      </c>
      <c r="AX227" s="13" t="s">
        <v>77</v>
      </c>
      <c r="AY227" s="251" t="s">
        <v>156</v>
      </c>
    </row>
    <row r="228" s="2" customFormat="1" ht="44.25" customHeight="1">
      <c r="A228" s="37"/>
      <c r="B228" s="38"/>
      <c r="C228" s="226" t="s">
        <v>408</v>
      </c>
      <c r="D228" s="226" t="s">
        <v>158</v>
      </c>
      <c r="E228" s="227" t="s">
        <v>2483</v>
      </c>
      <c r="F228" s="228" t="s">
        <v>2484</v>
      </c>
      <c r="G228" s="229" t="s">
        <v>234</v>
      </c>
      <c r="H228" s="230">
        <v>41.195</v>
      </c>
      <c r="I228" s="231"/>
      <c r="J228" s="232">
        <f>ROUND(I228*H228,2)</f>
        <v>0</v>
      </c>
      <c r="K228" s="233"/>
      <c r="L228" s="43"/>
      <c r="M228" s="234" t="s">
        <v>1</v>
      </c>
      <c r="N228" s="235" t="s">
        <v>42</v>
      </c>
      <c r="O228" s="90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8" t="s">
        <v>162</v>
      </c>
      <c r="AT228" s="238" t="s">
        <v>158</v>
      </c>
      <c r="AU228" s="238" t="s">
        <v>85</v>
      </c>
      <c r="AY228" s="16" t="s">
        <v>156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6" t="s">
        <v>33</v>
      </c>
      <c r="BK228" s="239">
        <f>ROUND(I228*H228,2)</f>
        <v>0</v>
      </c>
      <c r="BL228" s="16" t="s">
        <v>162</v>
      </c>
      <c r="BM228" s="238" t="s">
        <v>2485</v>
      </c>
    </row>
    <row r="229" s="13" customFormat="1">
      <c r="A229" s="13"/>
      <c r="B229" s="240"/>
      <c r="C229" s="241"/>
      <c r="D229" s="242" t="s">
        <v>164</v>
      </c>
      <c r="E229" s="243" t="s">
        <v>1</v>
      </c>
      <c r="F229" s="244" t="s">
        <v>2486</v>
      </c>
      <c r="G229" s="241"/>
      <c r="H229" s="245">
        <v>41.195</v>
      </c>
      <c r="I229" s="246"/>
      <c r="J229" s="241"/>
      <c r="K229" s="241"/>
      <c r="L229" s="247"/>
      <c r="M229" s="248"/>
      <c r="N229" s="249"/>
      <c r="O229" s="249"/>
      <c r="P229" s="249"/>
      <c r="Q229" s="249"/>
      <c r="R229" s="249"/>
      <c r="S229" s="249"/>
      <c r="T229" s="25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1" t="s">
        <v>164</v>
      </c>
      <c r="AU229" s="251" t="s">
        <v>85</v>
      </c>
      <c r="AV229" s="13" t="s">
        <v>85</v>
      </c>
      <c r="AW229" s="13" t="s">
        <v>31</v>
      </c>
      <c r="AX229" s="13" t="s">
        <v>77</v>
      </c>
      <c r="AY229" s="251" t="s">
        <v>156</v>
      </c>
    </row>
    <row r="230" s="12" customFormat="1" ht="22.8" customHeight="1">
      <c r="A230" s="12"/>
      <c r="B230" s="210"/>
      <c r="C230" s="211"/>
      <c r="D230" s="212" t="s">
        <v>76</v>
      </c>
      <c r="E230" s="224" t="s">
        <v>989</v>
      </c>
      <c r="F230" s="224" t="s">
        <v>990</v>
      </c>
      <c r="G230" s="211"/>
      <c r="H230" s="211"/>
      <c r="I230" s="214"/>
      <c r="J230" s="225">
        <f>BK230</f>
        <v>0</v>
      </c>
      <c r="K230" s="211"/>
      <c r="L230" s="216"/>
      <c r="M230" s="217"/>
      <c r="N230" s="218"/>
      <c r="O230" s="218"/>
      <c r="P230" s="219">
        <f>P231</f>
        <v>0</v>
      </c>
      <c r="Q230" s="218"/>
      <c r="R230" s="219">
        <f>R231</f>
        <v>0</v>
      </c>
      <c r="S230" s="218"/>
      <c r="T230" s="220">
        <f>T231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21" t="s">
        <v>33</v>
      </c>
      <c r="AT230" s="222" t="s">
        <v>76</v>
      </c>
      <c r="AU230" s="222" t="s">
        <v>33</v>
      </c>
      <c r="AY230" s="221" t="s">
        <v>156</v>
      </c>
      <c r="BK230" s="223">
        <f>BK231</f>
        <v>0</v>
      </c>
    </row>
    <row r="231" s="2" customFormat="1" ht="24.15" customHeight="1">
      <c r="A231" s="37"/>
      <c r="B231" s="38"/>
      <c r="C231" s="226" t="s">
        <v>414</v>
      </c>
      <c r="D231" s="226" t="s">
        <v>158</v>
      </c>
      <c r="E231" s="227" t="s">
        <v>2487</v>
      </c>
      <c r="F231" s="228" t="s">
        <v>2488</v>
      </c>
      <c r="G231" s="229" t="s">
        <v>234</v>
      </c>
      <c r="H231" s="230">
        <v>192.70599999999999</v>
      </c>
      <c r="I231" s="231"/>
      <c r="J231" s="232">
        <f>ROUND(I231*H231,2)</f>
        <v>0</v>
      </c>
      <c r="K231" s="233"/>
      <c r="L231" s="43"/>
      <c r="M231" s="234" t="s">
        <v>1</v>
      </c>
      <c r="N231" s="235" t="s">
        <v>42</v>
      </c>
      <c r="O231" s="90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8" t="s">
        <v>162</v>
      </c>
      <c r="AT231" s="238" t="s">
        <v>158</v>
      </c>
      <c r="AU231" s="238" t="s">
        <v>85</v>
      </c>
      <c r="AY231" s="16" t="s">
        <v>156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6" t="s">
        <v>33</v>
      </c>
      <c r="BK231" s="239">
        <f>ROUND(I231*H231,2)</f>
        <v>0</v>
      </c>
      <c r="BL231" s="16" t="s">
        <v>162</v>
      </c>
      <c r="BM231" s="238" t="s">
        <v>2489</v>
      </c>
    </row>
    <row r="232" s="12" customFormat="1" ht="25.92" customHeight="1">
      <c r="A232" s="12"/>
      <c r="B232" s="210"/>
      <c r="C232" s="211"/>
      <c r="D232" s="212" t="s">
        <v>76</v>
      </c>
      <c r="E232" s="213" t="s">
        <v>995</v>
      </c>
      <c r="F232" s="213" t="s">
        <v>996</v>
      </c>
      <c r="G232" s="211"/>
      <c r="H232" s="211"/>
      <c r="I232" s="214"/>
      <c r="J232" s="215">
        <f>BK232</f>
        <v>0</v>
      </c>
      <c r="K232" s="211"/>
      <c r="L232" s="216"/>
      <c r="M232" s="217"/>
      <c r="N232" s="218"/>
      <c r="O232" s="218"/>
      <c r="P232" s="219">
        <f>P233+P254+P261+P264</f>
        <v>0</v>
      </c>
      <c r="Q232" s="218"/>
      <c r="R232" s="219">
        <f>R233+R254+R261+R264</f>
        <v>4.7991459699999997</v>
      </c>
      <c r="S232" s="218"/>
      <c r="T232" s="220">
        <f>T233+T254+T261+T264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21" t="s">
        <v>85</v>
      </c>
      <c r="AT232" s="222" t="s">
        <v>76</v>
      </c>
      <c r="AU232" s="222" t="s">
        <v>77</v>
      </c>
      <c r="AY232" s="221" t="s">
        <v>156</v>
      </c>
      <c r="BK232" s="223">
        <f>BK233+BK254+BK261+BK264</f>
        <v>0</v>
      </c>
    </row>
    <row r="233" s="12" customFormat="1" ht="22.8" customHeight="1">
      <c r="A233" s="12"/>
      <c r="B233" s="210"/>
      <c r="C233" s="211"/>
      <c r="D233" s="212" t="s">
        <v>76</v>
      </c>
      <c r="E233" s="224" t="s">
        <v>1274</v>
      </c>
      <c r="F233" s="224" t="s">
        <v>1275</v>
      </c>
      <c r="G233" s="211"/>
      <c r="H233" s="211"/>
      <c r="I233" s="214"/>
      <c r="J233" s="225">
        <f>BK233</f>
        <v>0</v>
      </c>
      <c r="K233" s="211"/>
      <c r="L233" s="216"/>
      <c r="M233" s="217"/>
      <c r="N233" s="218"/>
      <c r="O233" s="218"/>
      <c r="P233" s="219">
        <f>SUM(P234:P253)</f>
        <v>0</v>
      </c>
      <c r="Q233" s="218"/>
      <c r="R233" s="219">
        <f>SUM(R234:R253)</f>
        <v>4.1632994800000001</v>
      </c>
      <c r="S233" s="218"/>
      <c r="T233" s="220">
        <f>SUM(T234:T253)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21" t="s">
        <v>85</v>
      </c>
      <c r="AT233" s="222" t="s">
        <v>76</v>
      </c>
      <c r="AU233" s="222" t="s">
        <v>33</v>
      </c>
      <c r="AY233" s="221" t="s">
        <v>156</v>
      </c>
      <c r="BK233" s="223">
        <f>SUM(BK234:BK253)</f>
        <v>0</v>
      </c>
    </row>
    <row r="234" s="2" customFormat="1" ht="16.5" customHeight="1">
      <c r="A234" s="37"/>
      <c r="B234" s="38"/>
      <c r="C234" s="226" t="s">
        <v>419</v>
      </c>
      <c r="D234" s="226" t="s">
        <v>158</v>
      </c>
      <c r="E234" s="227" t="s">
        <v>2490</v>
      </c>
      <c r="F234" s="228" t="s">
        <v>2491</v>
      </c>
      <c r="G234" s="229" t="s">
        <v>348</v>
      </c>
      <c r="H234" s="230">
        <v>64</v>
      </c>
      <c r="I234" s="231"/>
      <c r="J234" s="232">
        <f>ROUND(I234*H234,2)</f>
        <v>0</v>
      </c>
      <c r="K234" s="233"/>
      <c r="L234" s="43"/>
      <c r="M234" s="234" t="s">
        <v>1</v>
      </c>
      <c r="N234" s="235" t="s">
        <v>42</v>
      </c>
      <c r="O234" s="90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8" t="s">
        <v>243</v>
      </c>
      <c r="AT234" s="238" t="s">
        <v>158</v>
      </c>
      <c r="AU234" s="238" t="s">
        <v>85</v>
      </c>
      <c r="AY234" s="16" t="s">
        <v>156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6" t="s">
        <v>33</v>
      </c>
      <c r="BK234" s="239">
        <f>ROUND(I234*H234,2)</f>
        <v>0</v>
      </c>
      <c r="BL234" s="16" t="s">
        <v>243</v>
      </c>
      <c r="BM234" s="238" t="s">
        <v>2492</v>
      </c>
    </row>
    <row r="235" s="13" customFormat="1">
      <c r="A235" s="13"/>
      <c r="B235" s="240"/>
      <c r="C235" s="241"/>
      <c r="D235" s="242" t="s">
        <v>164</v>
      </c>
      <c r="E235" s="243" t="s">
        <v>1</v>
      </c>
      <c r="F235" s="244" t="s">
        <v>2493</v>
      </c>
      <c r="G235" s="241"/>
      <c r="H235" s="245">
        <v>64</v>
      </c>
      <c r="I235" s="246"/>
      <c r="J235" s="241"/>
      <c r="K235" s="241"/>
      <c r="L235" s="247"/>
      <c r="M235" s="248"/>
      <c r="N235" s="249"/>
      <c r="O235" s="249"/>
      <c r="P235" s="249"/>
      <c r="Q235" s="249"/>
      <c r="R235" s="249"/>
      <c r="S235" s="249"/>
      <c r="T235" s="25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1" t="s">
        <v>164</v>
      </c>
      <c r="AU235" s="251" t="s">
        <v>85</v>
      </c>
      <c r="AV235" s="13" t="s">
        <v>85</v>
      </c>
      <c r="AW235" s="13" t="s">
        <v>31</v>
      </c>
      <c r="AX235" s="13" t="s">
        <v>77</v>
      </c>
      <c r="AY235" s="251" t="s">
        <v>156</v>
      </c>
    </row>
    <row r="236" s="2" customFormat="1" ht="24.15" customHeight="1">
      <c r="A236" s="37"/>
      <c r="B236" s="38"/>
      <c r="C236" s="252" t="s">
        <v>425</v>
      </c>
      <c r="D236" s="252" t="s">
        <v>263</v>
      </c>
      <c r="E236" s="253" t="s">
        <v>2494</v>
      </c>
      <c r="F236" s="254" t="s">
        <v>2495</v>
      </c>
      <c r="G236" s="255" t="s">
        <v>169</v>
      </c>
      <c r="H236" s="256">
        <v>64</v>
      </c>
      <c r="I236" s="257"/>
      <c r="J236" s="258">
        <f>ROUND(I236*H236,2)</f>
        <v>0</v>
      </c>
      <c r="K236" s="259"/>
      <c r="L236" s="260"/>
      <c r="M236" s="261" t="s">
        <v>1</v>
      </c>
      <c r="N236" s="262" t="s">
        <v>42</v>
      </c>
      <c r="O236" s="90"/>
      <c r="P236" s="236">
        <f>O236*H236</f>
        <v>0</v>
      </c>
      <c r="Q236" s="236">
        <v>0.00040000000000000002</v>
      </c>
      <c r="R236" s="236">
        <f>Q236*H236</f>
        <v>0.025600000000000001</v>
      </c>
      <c r="S236" s="236">
        <v>0</v>
      </c>
      <c r="T236" s="23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8" t="s">
        <v>330</v>
      </c>
      <c r="AT236" s="238" t="s">
        <v>263</v>
      </c>
      <c r="AU236" s="238" t="s">
        <v>85</v>
      </c>
      <c r="AY236" s="16" t="s">
        <v>156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6" t="s">
        <v>33</v>
      </c>
      <c r="BK236" s="239">
        <f>ROUND(I236*H236,2)</f>
        <v>0</v>
      </c>
      <c r="BL236" s="16" t="s">
        <v>243</v>
      </c>
      <c r="BM236" s="238" t="s">
        <v>2496</v>
      </c>
    </row>
    <row r="237" s="2" customFormat="1" ht="16.5" customHeight="1">
      <c r="A237" s="37"/>
      <c r="B237" s="38"/>
      <c r="C237" s="226" t="s">
        <v>430</v>
      </c>
      <c r="D237" s="226" t="s">
        <v>158</v>
      </c>
      <c r="E237" s="227" t="s">
        <v>2497</v>
      </c>
      <c r="F237" s="228" t="s">
        <v>2498</v>
      </c>
      <c r="G237" s="229" t="s">
        <v>495</v>
      </c>
      <c r="H237" s="230">
        <v>159</v>
      </c>
      <c r="I237" s="231"/>
      <c r="J237" s="232">
        <f>ROUND(I237*H237,2)</f>
        <v>0</v>
      </c>
      <c r="K237" s="233"/>
      <c r="L237" s="43"/>
      <c r="M237" s="234" t="s">
        <v>1</v>
      </c>
      <c r="N237" s="235" t="s">
        <v>42</v>
      </c>
      <c r="O237" s="90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8" t="s">
        <v>243</v>
      </c>
      <c r="AT237" s="238" t="s">
        <v>158</v>
      </c>
      <c r="AU237" s="238" t="s">
        <v>85</v>
      </c>
      <c r="AY237" s="16" t="s">
        <v>156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6" t="s">
        <v>33</v>
      </c>
      <c r="BK237" s="239">
        <f>ROUND(I237*H237,2)</f>
        <v>0</v>
      </c>
      <c r="BL237" s="16" t="s">
        <v>243</v>
      </c>
      <c r="BM237" s="238" t="s">
        <v>2499</v>
      </c>
    </row>
    <row r="238" s="13" customFormat="1">
      <c r="A238" s="13"/>
      <c r="B238" s="240"/>
      <c r="C238" s="241"/>
      <c r="D238" s="242" t="s">
        <v>164</v>
      </c>
      <c r="E238" s="243" t="s">
        <v>1</v>
      </c>
      <c r="F238" s="244" t="s">
        <v>2500</v>
      </c>
      <c r="G238" s="241"/>
      <c r="H238" s="245">
        <v>159</v>
      </c>
      <c r="I238" s="246"/>
      <c r="J238" s="241"/>
      <c r="K238" s="241"/>
      <c r="L238" s="247"/>
      <c r="M238" s="248"/>
      <c r="N238" s="249"/>
      <c r="O238" s="249"/>
      <c r="P238" s="249"/>
      <c r="Q238" s="249"/>
      <c r="R238" s="249"/>
      <c r="S238" s="249"/>
      <c r="T238" s="25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1" t="s">
        <v>164</v>
      </c>
      <c r="AU238" s="251" t="s">
        <v>85</v>
      </c>
      <c r="AV238" s="13" t="s">
        <v>85</v>
      </c>
      <c r="AW238" s="13" t="s">
        <v>31</v>
      </c>
      <c r="AX238" s="13" t="s">
        <v>77</v>
      </c>
      <c r="AY238" s="251" t="s">
        <v>156</v>
      </c>
    </row>
    <row r="239" s="2" customFormat="1" ht="33" customHeight="1">
      <c r="A239" s="37"/>
      <c r="B239" s="38"/>
      <c r="C239" s="226" t="s">
        <v>435</v>
      </c>
      <c r="D239" s="226" t="s">
        <v>158</v>
      </c>
      <c r="E239" s="227" t="s">
        <v>2501</v>
      </c>
      <c r="F239" s="228" t="s">
        <v>2502</v>
      </c>
      <c r="G239" s="229" t="s">
        <v>161</v>
      </c>
      <c r="H239" s="230">
        <v>130.078</v>
      </c>
      <c r="I239" s="231"/>
      <c r="J239" s="232">
        <f>ROUND(I239*H239,2)</f>
        <v>0</v>
      </c>
      <c r="K239" s="233"/>
      <c r="L239" s="43"/>
      <c r="M239" s="234" t="s">
        <v>1</v>
      </c>
      <c r="N239" s="235" t="s">
        <v>42</v>
      </c>
      <c r="O239" s="90"/>
      <c r="P239" s="236">
        <f>O239*H239</f>
        <v>0</v>
      </c>
      <c r="Q239" s="236">
        <v>0.011520000000000001</v>
      </c>
      <c r="R239" s="236">
        <f>Q239*H239</f>
        <v>1.49849856</v>
      </c>
      <c r="S239" s="236">
        <v>0</v>
      </c>
      <c r="T239" s="23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8" t="s">
        <v>243</v>
      </c>
      <c r="AT239" s="238" t="s">
        <v>158</v>
      </c>
      <c r="AU239" s="238" t="s">
        <v>85</v>
      </c>
      <c r="AY239" s="16" t="s">
        <v>156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6" t="s">
        <v>33</v>
      </c>
      <c r="BK239" s="239">
        <f>ROUND(I239*H239,2)</f>
        <v>0</v>
      </c>
      <c r="BL239" s="16" t="s">
        <v>243</v>
      </c>
      <c r="BM239" s="238" t="s">
        <v>2503</v>
      </c>
    </row>
    <row r="240" s="13" customFormat="1">
      <c r="A240" s="13"/>
      <c r="B240" s="240"/>
      <c r="C240" s="241"/>
      <c r="D240" s="242" t="s">
        <v>164</v>
      </c>
      <c r="E240" s="243" t="s">
        <v>1</v>
      </c>
      <c r="F240" s="244" t="s">
        <v>2504</v>
      </c>
      <c r="G240" s="241"/>
      <c r="H240" s="245">
        <v>130.078</v>
      </c>
      <c r="I240" s="246"/>
      <c r="J240" s="241"/>
      <c r="K240" s="241"/>
      <c r="L240" s="247"/>
      <c r="M240" s="248"/>
      <c r="N240" s="249"/>
      <c r="O240" s="249"/>
      <c r="P240" s="249"/>
      <c r="Q240" s="249"/>
      <c r="R240" s="249"/>
      <c r="S240" s="249"/>
      <c r="T240" s="25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1" t="s">
        <v>164</v>
      </c>
      <c r="AU240" s="251" t="s">
        <v>85</v>
      </c>
      <c r="AV240" s="13" t="s">
        <v>85</v>
      </c>
      <c r="AW240" s="13" t="s">
        <v>31</v>
      </c>
      <c r="AX240" s="13" t="s">
        <v>77</v>
      </c>
      <c r="AY240" s="251" t="s">
        <v>156</v>
      </c>
    </row>
    <row r="241" s="2" customFormat="1" ht="37.8" customHeight="1">
      <c r="A241" s="37"/>
      <c r="B241" s="38"/>
      <c r="C241" s="226" t="s">
        <v>440</v>
      </c>
      <c r="D241" s="226" t="s">
        <v>158</v>
      </c>
      <c r="E241" s="227" t="s">
        <v>2505</v>
      </c>
      <c r="F241" s="228" t="s">
        <v>2506</v>
      </c>
      <c r="G241" s="229" t="s">
        <v>276</v>
      </c>
      <c r="H241" s="230">
        <v>179.07499999999999</v>
      </c>
      <c r="I241" s="231"/>
      <c r="J241" s="232">
        <f>ROUND(I241*H241,2)</f>
        <v>0</v>
      </c>
      <c r="K241" s="233"/>
      <c r="L241" s="43"/>
      <c r="M241" s="234" t="s">
        <v>1</v>
      </c>
      <c r="N241" s="235" t="s">
        <v>42</v>
      </c>
      <c r="O241" s="90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8" t="s">
        <v>243</v>
      </c>
      <c r="AT241" s="238" t="s">
        <v>158</v>
      </c>
      <c r="AU241" s="238" t="s">
        <v>85</v>
      </c>
      <c r="AY241" s="16" t="s">
        <v>156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6" t="s">
        <v>33</v>
      </c>
      <c r="BK241" s="239">
        <f>ROUND(I241*H241,2)</f>
        <v>0</v>
      </c>
      <c r="BL241" s="16" t="s">
        <v>243</v>
      </c>
      <c r="BM241" s="238" t="s">
        <v>2507</v>
      </c>
    </row>
    <row r="242" s="13" customFormat="1">
      <c r="A242" s="13"/>
      <c r="B242" s="240"/>
      <c r="C242" s="241"/>
      <c r="D242" s="242" t="s">
        <v>164</v>
      </c>
      <c r="E242" s="243" t="s">
        <v>1</v>
      </c>
      <c r="F242" s="244" t="s">
        <v>2508</v>
      </c>
      <c r="G242" s="241"/>
      <c r="H242" s="245">
        <v>78</v>
      </c>
      <c r="I242" s="246"/>
      <c r="J242" s="241"/>
      <c r="K242" s="241"/>
      <c r="L242" s="247"/>
      <c r="M242" s="248"/>
      <c r="N242" s="249"/>
      <c r="O242" s="249"/>
      <c r="P242" s="249"/>
      <c r="Q242" s="249"/>
      <c r="R242" s="249"/>
      <c r="S242" s="249"/>
      <c r="T242" s="25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1" t="s">
        <v>164</v>
      </c>
      <c r="AU242" s="251" t="s">
        <v>85</v>
      </c>
      <c r="AV242" s="13" t="s">
        <v>85</v>
      </c>
      <c r="AW242" s="13" t="s">
        <v>31</v>
      </c>
      <c r="AX242" s="13" t="s">
        <v>77</v>
      </c>
      <c r="AY242" s="251" t="s">
        <v>156</v>
      </c>
    </row>
    <row r="243" s="13" customFormat="1">
      <c r="A243" s="13"/>
      <c r="B243" s="240"/>
      <c r="C243" s="241"/>
      <c r="D243" s="242" t="s">
        <v>164</v>
      </c>
      <c r="E243" s="243" t="s">
        <v>1</v>
      </c>
      <c r="F243" s="244" t="s">
        <v>2509</v>
      </c>
      <c r="G243" s="241"/>
      <c r="H243" s="245">
        <v>101.075</v>
      </c>
      <c r="I243" s="246"/>
      <c r="J243" s="241"/>
      <c r="K243" s="241"/>
      <c r="L243" s="247"/>
      <c r="M243" s="248"/>
      <c r="N243" s="249"/>
      <c r="O243" s="249"/>
      <c r="P243" s="249"/>
      <c r="Q243" s="249"/>
      <c r="R243" s="249"/>
      <c r="S243" s="249"/>
      <c r="T243" s="25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1" t="s">
        <v>164</v>
      </c>
      <c r="AU243" s="251" t="s">
        <v>85</v>
      </c>
      <c r="AV243" s="13" t="s">
        <v>85</v>
      </c>
      <c r="AW243" s="13" t="s">
        <v>31</v>
      </c>
      <c r="AX243" s="13" t="s">
        <v>77</v>
      </c>
      <c r="AY243" s="251" t="s">
        <v>156</v>
      </c>
    </row>
    <row r="244" s="2" customFormat="1" ht="16.5" customHeight="1">
      <c r="A244" s="37"/>
      <c r="B244" s="38"/>
      <c r="C244" s="252" t="s">
        <v>445</v>
      </c>
      <c r="D244" s="252" t="s">
        <v>263</v>
      </c>
      <c r="E244" s="253" t="s">
        <v>2510</v>
      </c>
      <c r="F244" s="254" t="s">
        <v>2511</v>
      </c>
      <c r="G244" s="255" t="s">
        <v>169</v>
      </c>
      <c r="H244" s="256">
        <v>2.8370000000000002</v>
      </c>
      <c r="I244" s="257"/>
      <c r="J244" s="258">
        <f>ROUND(I244*H244,2)</f>
        <v>0</v>
      </c>
      <c r="K244" s="259"/>
      <c r="L244" s="260"/>
      <c r="M244" s="261" t="s">
        <v>1</v>
      </c>
      <c r="N244" s="262" t="s">
        <v>42</v>
      </c>
      <c r="O244" s="90"/>
      <c r="P244" s="236">
        <f>O244*H244</f>
        <v>0</v>
      </c>
      <c r="Q244" s="236">
        <v>0.5</v>
      </c>
      <c r="R244" s="236">
        <f>Q244*H244</f>
        <v>1.4185000000000001</v>
      </c>
      <c r="S244" s="236">
        <v>0</v>
      </c>
      <c r="T244" s="23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8" t="s">
        <v>330</v>
      </c>
      <c r="AT244" s="238" t="s">
        <v>263</v>
      </c>
      <c r="AU244" s="238" t="s">
        <v>85</v>
      </c>
      <c r="AY244" s="16" t="s">
        <v>156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6" t="s">
        <v>33</v>
      </c>
      <c r="BK244" s="239">
        <f>ROUND(I244*H244,2)</f>
        <v>0</v>
      </c>
      <c r="BL244" s="16" t="s">
        <v>243</v>
      </c>
      <c r="BM244" s="238" t="s">
        <v>2512</v>
      </c>
    </row>
    <row r="245" s="13" customFormat="1">
      <c r="A245" s="13"/>
      <c r="B245" s="240"/>
      <c r="C245" s="241"/>
      <c r="D245" s="242" t="s">
        <v>164</v>
      </c>
      <c r="E245" s="243" t="s">
        <v>1</v>
      </c>
      <c r="F245" s="244" t="s">
        <v>2513</v>
      </c>
      <c r="G245" s="241"/>
      <c r="H245" s="245">
        <v>2.8370000000000002</v>
      </c>
      <c r="I245" s="246"/>
      <c r="J245" s="241"/>
      <c r="K245" s="241"/>
      <c r="L245" s="247"/>
      <c r="M245" s="248"/>
      <c r="N245" s="249"/>
      <c r="O245" s="249"/>
      <c r="P245" s="249"/>
      <c r="Q245" s="249"/>
      <c r="R245" s="249"/>
      <c r="S245" s="249"/>
      <c r="T245" s="25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1" t="s">
        <v>164</v>
      </c>
      <c r="AU245" s="251" t="s">
        <v>85</v>
      </c>
      <c r="AV245" s="13" t="s">
        <v>85</v>
      </c>
      <c r="AW245" s="13" t="s">
        <v>31</v>
      </c>
      <c r="AX245" s="13" t="s">
        <v>77</v>
      </c>
      <c r="AY245" s="251" t="s">
        <v>156</v>
      </c>
    </row>
    <row r="246" s="2" customFormat="1" ht="24.15" customHeight="1">
      <c r="A246" s="37"/>
      <c r="B246" s="38"/>
      <c r="C246" s="226" t="s">
        <v>450</v>
      </c>
      <c r="D246" s="226" t="s">
        <v>158</v>
      </c>
      <c r="E246" s="227" t="s">
        <v>2514</v>
      </c>
      <c r="F246" s="228" t="s">
        <v>2515</v>
      </c>
      <c r="G246" s="229" t="s">
        <v>169</v>
      </c>
      <c r="H246" s="230">
        <v>2.5790000000000002</v>
      </c>
      <c r="I246" s="231"/>
      <c r="J246" s="232">
        <f>ROUND(I246*H246,2)</f>
        <v>0</v>
      </c>
      <c r="K246" s="233"/>
      <c r="L246" s="43"/>
      <c r="M246" s="234" t="s">
        <v>1</v>
      </c>
      <c r="N246" s="235" t="s">
        <v>42</v>
      </c>
      <c r="O246" s="90"/>
      <c r="P246" s="236">
        <f>O246*H246</f>
        <v>0</v>
      </c>
      <c r="Q246" s="236">
        <v>0.02248</v>
      </c>
      <c r="R246" s="236">
        <f>Q246*H246</f>
        <v>0.057975920000000007</v>
      </c>
      <c r="S246" s="236">
        <v>0</v>
      </c>
      <c r="T246" s="23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8" t="s">
        <v>243</v>
      </c>
      <c r="AT246" s="238" t="s">
        <v>158</v>
      </c>
      <c r="AU246" s="238" t="s">
        <v>85</v>
      </c>
      <c r="AY246" s="16" t="s">
        <v>156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6" t="s">
        <v>33</v>
      </c>
      <c r="BK246" s="239">
        <f>ROUND(I246*H246,2)</f>
        <v>0</v>
      </c>
      <c r="BL246" s="16" t="s">
        <v>243</v>
      </c>
      <c r="BM246" s="238" t="s">
        <v>2516</v>
      </c>
    </row>
    <row r="247" s="13" customFormat="1">
      <c r="A247" s="13"/>
      <c r="B247" s="240"/>
      <c r="C247" s="241"/>
      <c r="D247" s="242" t="s">
        <v>164</v>
      </c>
      <c r="E247" s="243" t="s">
        <v>1</v>
      </c>
      <c r="F247" s="244" t="s">
        <v>2517</v>
      </c>
      <c r="G247" s="241"/>
      <c r="H247" s="245">
        <v>2.5790000000000002</v>
      </c>
      <c r="I247" s="246"/>
      <c r="J247" s="241"/>
      <c r="K247" s="241"/>
      <c r="L247" s="247"/>
      <c r="M247" s="248"/>
      <c r="N247" s="249"/>
      <c r="O247" s="249"/>
      <c r="P247" s="249"/>
      <c r="Q247" s="249"/>
      <c r="R247" s="249"/>
      <c r="S247" s="249"/>
      <c r="T247" s="25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1" t="s">
        <v>164</v>
      </c>
      <c r="AU247" s="251" t="s">
        <v>85</v>
      </c>
      <c r="AV247" s="13" t="s">
        <v>85</v>
      </c>
      <c r="AW247" s="13" t="s">
        <v>31</v>
      </c>
      <c r="AX247" s="13" t="s">
        <v>77</v>
      </c>
      <c r="AY247" s="251" t="s">
        <v>156</v>
      </c>
    </row>
    <row r="248" s="2" customFormat="1" ht="37.8" customHeight="1">
      <c r="A248" s="37"/>
      <c r="B248" s="38"/>
      <c r="C248" s="226" t="s">
        <v>456</v>
      </c>
      <c r="D248" s="226" t="s">
        <v>158</v>
      </c>
      <c r="E248" s="227" t="s">
        <v>2518</v>
      </c>
      <c r="F248" s="228" t="s">
        <v>2519</v>
      </c>
      <c r="G248" s="229" t="s">
        <v>288</v>
      </c>
      <c r="H248" s="230">
        <v>2</v>
      </c>
      <c r="I248" s="231"/>
      <c r="J248" s="232">
        <f>ROUND(I248*H248,2)</f>
        <v>0</v>
      </c>
      <c r="K248" s="233"/>
      <c r="L248" s="43"/>
      <c r="M248" s="234" t="s">
        <v>1</v>
      </c>
      <c r="N248" s="235" t="s">
        <v>42</v>
      </c>
      <c r="O248" s="90"/>
      <c r="P248" s="236">
        <f>O248*H248</f>
        <v>0</v>
      </c>
      <c r="Q248" s="236">
        <v>0.029999999999999999</v>
      </c>
      <c r="R248" s="236">
        <f>Q248*H248</f>
        <v>0.059999999999999998</v>
      </c>
      <c r="S248" s="236">
        <v>0</v>
      </c>
      <c r="T248" s="237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8" t="s">
        <v>243</v>
      </c>
      <c r="AT248" s="238" t="s">
        <v>158</v>
      </c>
      <c r="AU248" s="238" t="s">
        <v>85</v>
      </c>
      <c r="AY248" s="16" t="s">
        <v>156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6" t="s">
        <v>33</v>
      </c>
      <c r="BK248" s="239">
        <f>ROUND(I248*H248,2)</f>
        <v>0</v>
      </c>
      <c r="BL248" s="16" t="s">
        <v>243</v>
      </c>
      <c r="BM248" s="238" t="s">
        <v>2520</v>
      </c>
    </row>
    <row r="249" s="2" customFormat="1" ht="24.15" customHeight="1">
      <c r="A249" s="37"/>
      <c r="B249" s="38"/>
      <c r="C249" s="226" t="s">
        <v>461</v>
      </c>
      <c r="D249" s="226" t="s">
        <v>158</v>
      </c>
      <c r="E249" s="227" t="s">
        <v>2521</v>
      </c>
      <c r="F249" s="228" t="s">
        <v>2522</v>
      </c>
      <c r="G249" s="229" t="s">
        <v>161</v>
      </c>
      <c r="H249" s="230">
        <v>65.039000000000001</v>
      </c>
      <c r="I249" s="231"/>
      <c r="J249" s="232">
        <f>ROUND(I249*H249,2)</f>
        <v>0</v>
      </c>
      <c r="K249" s="233"/>
      <c r="L249" s="43"/>
      <c r="M249" s="234" t="s">
        <v>1</v>
      </c>
      <c r="N249" s="235" t="s">
        <v>42</v>
      </c>
      <c r="O249" s="90"/>
      <c r="P249" s="236">
        <f>O249*H249</f>
        <v>0</v>
      </c>
      <c r="Q249" s="236">
        <v>0.014999999999999999</v>
      </c>
      <c r="R249" s="236">
        <f>Q249*H249</f>
        <v>0.97558500000000004</v>
      </c>
      <c r="S249" s="236">
        <v>0</v>
      </c>
      <c r="T249" s="23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8" t="s">
        <v>243</v>
      </c>
      <c r="AT249" s="238" t="s">
        <v>158</v>
      </c>
      <c r="AU249" s="238" t="s">
        <v>85</v>
      </c>
      <c r="AY249" s="16" t="s">
        <v>156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6" t="s">
        <v>33</v>
      </c>
      <c r="BK249" s="239">
        <f>ROUND(I249*H249,2)</f>
        <v>0</v>
      </c>
      <c r="BL249" s="16" t="s">
        <v>243</v>
      </c>
      <c r="BM249" s="238" t="s">
        <v>2523</v>
      </c>
    </row>
    <row r="250" s="13" customFormat="1">
      <c r="A250" s="13"/>
      <c r="B250" s="240"/>
      <c r="C250" s="241"/>
      <c r="D250" s="242" t="s">
        <v>164</v>
      </c>
      <c r="E250" s="243" t="s">
        <v>1</v>
      </c>
      <c r="F250" s="244" t="s">
        <v>2524</v>
      </c>
      <c r="G250" s="241"/>
      <c r="H250" s="245">
        <v>65.039000000000001</v>
      </c>
      <c r="I250" s="246"/>
      <c r="J250" s="241"/>
      <c r="K250" s="241"/>
      <c r="L250" s="247"/>
      <c r="M250" s="248"/>
      <c r="N250" s="249"/>
      <c r="O250" s="249"/>
      <c r="P250" s="249"/>
      <c r="Q250" s="249"/>
      <c r="R250" s="249"/>
      <c r="S250" s="249"/>
      <c r="T250" s="25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1" t="s">
        <v>164</v>
      </c>
      <c r="AU250" s="251" t="s">
        <v>85</v>
      </c>
      <c r="AV250" s="13" t="s">
        <v>85</v>
      </c>
      <c r="AW250" s="13" t="s">
        <v>31</v>
      </c>
      <c r="AX250" s="13" t="s">
        <v>77</v>
      </c>
      <c r="AY250" s="251" t="s">
        <v>156</v>
      </c>
    </row>
    <row r="251" s="2" customFormat="1" ht="24.15" customHeight="1">
      <c r="A251" s="37"/>
      <c r="B251" s="38"/>
      <c r="C251" s="226" t="s">
        <v>466</v>
      </c>
      <c r="D251" s="226" t="s">
        <v>158</v>
      </c>
      <c r="E251" s="227" t="s">
        <v>2525</v>
      </c>
      <c r="F251" s="228" t="s">
        <v>2526</v>
      </c>
      <c r="G251" s="229" t="s">
        <v>161</v>
      </c>
      <c r="H251" s="230">
        <v>8.4760000000000009</v>
      </c>
      <c r="I251" s="231"/>
      <c r="J251" s="232">
        <f>ROUND(I251*H251,2)</f>
        <v>0</v>
      </c>
      <c r="K251" s="233"/>
      <c r="L251" s="43"/>
      <c r="M251" s="234" t="s">
        <v>1</v>
      </c>
      <c r="N251" s="235" t="s">
        <v>42</v>
      </c>
      <c r="O251" s="90"/>
      <c r="P251" s="236">
        <f>O251*H251</f>
        <v>0</v>
      </c>
      <c r="Q251" s="236">
        <v>0.014999999999999999</v>
      </c>
      <c r="R251" s="236">
        <f>Q251*H251</f>
        <v>0.12714</v>
      </c>
      <c r="S251" s="236">
        <v>0</v>
      </c>
      <c r="T251" s="23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8" t="s">
        <v>243</v>
      </c>
      <c r="AT251" s="238" t="s">
        <v>158</v>
      </c>
      <c r="AU251" s="238" t="s">
        <v>85</v>
      </c>
      <c r="AY251" s="16" t="s">
        <v>156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6" t="s">
        <v>33</v>
      </c>
      <c r="BK251" s="239">
        <f>ROUND(I251*H251,2)</f>
        <v>0</v>
      </c>
      <c r="BL251" s="16" t="s">
        <v>243</v>
      </c>
      <c r="BM251" s="238" t="s">
        <v>2527</v>
      </c>
    </row>
    <row r="252" s="13" customFormat="1">
      <c r="A252" s="13"/>
      <c r="B252" s="240"/>
      <c r="C252" s="241"/>
      <c r="D252" s="242" t="s">
        <v>164</v>
      </c>
      <c r="E252" s="243" t="s">
        <v>1</v>
      </c>
      <c r="F252" s="244" t="s">
        <v>2528</v>
      </c>
      <c r="G252" s="241"/>
      <c r="H252" s="245">
        <v>8.4760000000000009</v>
      </c>
      <c r="I252" s="246"/>
      <c r="J252" s="241"/>
      <c r="K252" s="241"/>
      <c r="L252" s="247"/>
      <c r="M252" s="248"/>
      <c r="N252" s="249"/>
      <c r="O252" s="249"/>
      <c r="P252" s="249"/>
      <c r="Q252" s="249"/>
      <c r="R252" s="249"/>
      <c r="S252" s="249"/>
      <c r="T252" s="25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1" t="s">
        <v>164</v>
      </c>
      <c r="AU252" s="251" t="s">
        <v>85</v>
      </c>
      <c r="AV252" s="13" t="s">
        <v>85</v>
      </c>
      <c r="AW252" s="13" t="s">
        <v>31</v>
      </c>
      <c r="AX252" s="13" t="s">
        <v>77</v>
      </c>
      <c r="AY252" s="251" t="s">
        <v>156</v>
      </c>
    </row>
    <row r="253" s="2" customFormat="1" ht="24.15" customHeight="1">
      <c r="A253" s="37"/>
      <c r="B253" s="38"/>
      <c r="C253" s="226" t="s">
        <v>471</v>
      </c>
      <c r="D253" s="226" t="s">
        <v>158</v>
      </c>
      <c r="E253" s="227" t="s">
        <v>1293</v>
      </c>
      <c r="F253" s="228" t="s">
        <v>1294</v>
      </c>
      <c r="G253" s="229" t="s">
        <v>234</v>
      </c>
      <c r="H253" s="230">
        <v>4.1630000000000003</v>
      </c>
      <c r="I253" s="231"/>
      <c r="J253" s="232">
        <f>ROUND(I253*H253,2)</f>
        <v>0</v>
      </c>
      <c r="K253" s="233"/>
      <c r="L253" s="43"/>
      <c r="M253" s="234" t="s">
        <v>1</v>
      </c>
      <c r="N253" s="235" t="s">
        <v>42</v>
      </c>
      <c r="O253" s="90"/>
      <c r="P253" s="236">
        <f>O253*H253</f>
        <v>0</v>
      </c>
      <c r="Q253" s="236">
        <v>0</v>
      </c>
      <c r="R253" s="236">
        <f>Q253*H253</f>
        <v>0</v>
      </c>
      <c r="S253" s="236">
        <v>0</v>
      </c>
      <c r="T253" s="23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8" t="s">
        <v>243</v>
      </c>
      <c r="AT253" s="238" t="s">
        <v>158</v>
      </c>
      <c r="AU253" s="238" t="s">
        <v>85</v>
      </c>
      <c r="AY253" s="16" t="s">
        <v>156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6" t="s">
        <v>33</v>
      </c>
      <c r="BK253" s="239">
        <f>ROUND(I253*H253,2)</f>
        <v>0</v>
      </c>
      <c r="BL253" s="16" t="s">
        <v>243</v>
      </c>
      <c r="BM253" s="238" t="s">
        <v>2529</v>
      </c>
    </row>
    <row r="254" s="12" customFormat="1" ht="22.8" customHeight="1">
      <c r="A254" s="12"/>
      <c r="B254" s="210"/>
      <c r="C254" s="211"/>
      <c r="D254" s="212" t="s">
        <v>76</v>
      </c>
      <c r="E254" s="224" t="s">
        <v>1323</v>
      </c>
      <c r="F254" s="224" t="s">
        <v>1324</v>
      </c>
      <c r="G254" s="211"/>
      <c r="H254" s="211"/>
      <c r="I254" s="214"/>
      <c r="J254" s="225">
        <f>BK254</f>
        <v>0</v>
      </c>
      <c r="K254" s="211"/>
      <c r="L254" s="216"/>
      <c r="M254" s="217"/>
      <c r="N254" s="218"/>
      <c r="O254" s="218"/>
      <c r="P254" s="219">
        <f>SUM(P255:P260)</f>
        <v>0</v>
      </c>
      <c r="Q254" s="218"/>
      <c r="R254" s="219">
        <f>SUM(R255:R260)</f>
        <v>0.47819580000000006</v>
      </c>
      <c r="S254" s="218"/>
      <c r="T254" s="220">
        <f>SUM(T255:T260)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21" t="s">
        <v>85</v>
      </c>
      <c r="AT254" s="222" t="s">
        <v>76</v>
      </c>
      <c r="AU254" s="222" t="s">
        <v>33</v>
      </c>
      <c r="AY254" s="221" t="s">
        <v>156</v>
      </c>
      <c r="BK254" s="223">
        <f>SUM(BK255:BK260)</f>
        <v>0</v>
      </c>
    </row>
    <row r="255" s="2" customFormat="1" ht="37.8" customHeight="1">
      <c r="A255" s="37"/>
      <c r="B255" s="38"/>
      <c r="C255" s="226" t="s">
        <v>475</v>
      </c>
      <c r="D255" s="226" t="s">
        <v>158</v>
      </c>
      <c r="E255" s="227" t="s">
        <v>2530</v>
      </c>
      <c r="F255" s="228" t="s">
        <v>2531</v>
      </c>
      <c r="G255" s="229" t="s">
        <v>161</v>
      </c>
      <c r="H255" s="230">
        <v>65.039000000000001</v>
      </c>
      <c r="I255" s="231"/>
      <c r="J255" s="232">
        <f>ROUND(I255*H255,2)</f>
        <v>0</v>
      </c>
      <c r="K255" s="233"/>
      <c r="L255" s="43"/>
      <c r="M255" s="234" t="s">
        <v>1</v>
      </c>
      <c r="N255" s="235" t="s">
        <v>42</v>
      </c>
      <c r="O255" s="90"/>
      <c r="P255" s="236">
        <f>O255*H255</f>
        <v>0</v>
      </c>
      <c r="Q255" s="236">
        <v>0.0052900000000000004</v>
      </c>
      <c r="R255" s="236">
        <f>Q255*H255</f>
        <v>0.34405631000000003</v>
      </c>
      <c r="S255" s="236">
        <v>0</v>
      </c>
      <c r="T255" s="23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8" t="s">
        <v>243</v>
      </c>
      <c r="AT255" s="238" t="s">
        <v>158</v>
      </c>
      <c r="AU255" s="238" t="s">
        <v>85</v>
      </c>
      <c r="AY255" s="16" t="s">
        <v>156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6" t="s">
        <v>33</v>
      </c>
      <c r="BK255" s="239">
        <f>ROUND(I255*H255,2)</f>
        <v>0</v>
      </c>
      <c r="BL255" s="16" t="s">
        <v>243</v>
      </c>
      <c r="BM255" s="238" t="s">
        <v>2532</v>
      </c>
    </row>
    <row r="256" s="13" customFormat="1">
      <c r="A256" s="13"/>
      <c r="B256" s="240"/>
      <c r="C256" s="241"/>
      <c r="D256" s="242" t="s">
        <v>164</v>
      </c>
      <c r="E256" s="243" t="s">
        <v>1</v>
      </c>
      <c r="F256" s="244" t="s">
        <v>2524</v>
      </c>
      <c r="G256" s="241"/>
      <c r="H256" s="245">
        <v>65.039000000000001</v>
      </c>
      <c r="I256" s="246"/>
      <c r="J256" s="241"/>
      <c r="K256" s="241"/>
      <c r="L256" s="247"/>
      <c r="M256" s="248"/>
      <c r="N256" s="249"/>
      <c r="O256" s="249"/>
      <c r="P256" s="249"/>
      <c r="Q256" s="249"/>
      <c r="R256" s="249"/>
      <c r="S256" s="249"/>
      <c r="T256" s="25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1" t="s">
        <v>164</v>
      </c>
      <c r="AU256" s="251" t="s">
        <v>85</v>
      </c>
      <c r="AV256" s="13" t="s">
        <v>85</v>
      </c>
      <c r="AW256" s="13" t="s">
        <v>31</v>
      </c>
      <c r="AX256" s="13" t="s">
        <v>77</v>
      </c>
      <c r="AY256" s="251" t="s">
        <v>156</v>
      </c>
    </row>
    <row r="257" s="2" customFormat="1" ht="24.15" customHeight="1">
      <c r="A257" s="37"/>
      <c r="B257" s="38"/>
      <c r="C257" s="226" t="s">
        <v>480</v>
      </c>
      <c r="D257" s="226" t="s">
        <v>158</v>
      </c>
      <c r="E257" s="227" t="s">
        <v>2533</v>
      </c>
      <c r="F257" s="228" t="s">
        <v>2534</v>
      </c>
      <c r="G257" s="229" t="s">
        <v>161</v>
      </c>
      <c r="H257" s="230">
        <v>65.039000000000001</v>
      </c>
      <c r="I257" s="231"/>
      <c r="J257" s="232">
        <f>ROUND(I257*H257,2)</f>
        <v>0</v>
      </c>
      <c r="K257" s="233"/>
      <c r="L257" s="43"/>
      <c r="M257" s="234" t="s">
        <v>1</v>
      </c>
      <c r="N257" s="235" t="s">
        <v>42</v>
      </c>
      <c r="O257" s="90"/>
      <c r="P257" s="236">
        <f>O257*H257</f>
        <v>0</v>
      </c>
      <c r="Q257" s="236">
        <v>0.00034000000000000002</v>
      </c>
      <c r="R257" s="236">
        <f>Q257*H257</f>
        <v>0.022113260000000003</v>
      </c>
      <c r="S257" s="236">
        <v>0</v>
      </c>
      <c r="T257" s="23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8" t="s">
        <v>243</v>
      </c>
      <c r="AT257" s="238" t="s">
        <v>158</v>
      </c>
      <c r="AU257" s="238" t="s">
        <v>85</v>
      </c>
      <c r="AY257" s="16" t="s">
        <v>156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6" t="s">
        <v>33</v>
      </c>
      <c r="BK257" s="239">
        <f>ROUND(I257*H257,2)</f>
        <v>0</v>
      </c>
      <c r="BL257" s="16" t="s">
        <v>243</v>
      </c>
      <c r="BM257" s="238" t="s">
        <v>2535</v>
      </c>
    </row>
    <row r="258" s="2" customFormat="1" ht="24.15" customHeight="1">
      <c r="A258" s="37"/>
      <c r="B258" s="38"/>
      <c r="C258" s="226" t="s">
        <v>485</v>
      </c>
      <c r="D258" s="226" t="s">
        <v>158</v>
      </c>
      <c r="E258" s="227" t="s">
        <v>2536</v>
      </c>
      <c r="F258" s="228" t="s">
        <v>2537</v>
      </c>
      <c r="G258" s="229" t="s">
        <v>276</v>
      </c>
      <c r="H258" s="230">
        <v>53.093000000000004</v>
      </c>
      <c r="I258" s="231"/>
      <c r="J258" s="232">
        <f>ROUND(I258*H258,2)</f>
        <v>0</v>
      </c>
      <c r="K258" s="233"/>
      <c r="L258" s="43"/>
      <c r="M258" s="234" t="s">
        <v>1</v>
      </c>
      <c r="N258" s="235" t="s">
        <v>42</v>
      </c>
      <c r="O258" s="90"/>
      <c r="P258" s="236">
        <f>O258*H258</f>
        <v>0</v>
      </c>
      <c r="Q258" s="236">
        <v>0.0021099999999999999</v>
      </c>
      <c r="R258" s="236">
        <f>Q258*H258</f>
        <v>0.11202623</v>
      </c>
      <c r="S258" s="236">
        <v>0</v>
      </c>
      <c r="T258" s="23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8" t="s">
        <v>243</v>
      </c>
      <c r="AT258" s="238" t="s">
        <v>158</v>
      </c>
      <c r="AU258" s="238" t="s">
        <v>85</v>
      </c>
      <c r="AY258" s="16" t="s">
        <v>156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6" t="s">
        <v>33</v>
      </c>
      <c r="BK258" s="239">
        <f>ROUND(I258*H258,2)</f>
        <v>0</v>
      </c>
      <c r="BL258" s="16" t="s">
        <v>243</v>
      </c>
      <c r="BM258" s="238" t="s">
        <v>2538</v>
      </c>
    </row>
    <row r="259" s="13" customFormat="1">
      <c r="A259" s="13"/>
      <c r="B259" s="240"/>
      <c r="C259" s="241"/>
      <c r="D259" s="242" t="s">
        <v>164</v>
      </c>
      <c r="E259" s="243" t="s">
        <v>1</v>
      </c>
      <c r="F259" s="244" t="s">
        <v>2539</v>
      </c>
      <c r="G259" s="241"/>
      <c r="H259" s="245">
        <v>53.093000000000004</v>
      </c>
      <c r="I259" s="246"/>
      <c r="J259" s="241"/>
      <c r="K259" s="241"/>
      <c r="L259" s="247"/>
      <c r="M259" s="248"/>
      <c r="N259" s="249"/>
      <c r="O259" s="249"/>
      <c r="P259" s="249"/>
      <c r="Q259" s="249"/>
      <c r="R259" s="249"/>
      <c r="S259" s="249"/>
      <c r="T259" s="25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1" t="s">
        <v>164</v>
      </c>
      <c r="AU259" s="251" t="s">
        <v>85</v>
      </c>
      <c r="AV259" s="13" t="s">
        <v>85</v>
      </c>
      <c r="AW259" s="13" t="s">
        <v>31</v>
      </c>
      <c r="AX259" s="13" t="s">
        <v>77</v>
      </c>
      <c r="AY259" s="251" t="s">
        <v>156</v>
      </c>
    </row>
    <row r="260" s="2" customFormat="1" ht="24.15" customHeight="1">
      <c r="A260" s="37"/>
      <c r="B260" s="38"/>
      <c r="C260" s="226" t="s">
        <v>492</v>
      </c>
      <c r="D260" s="226" t="s">
        <v>158</v>
      </c>
      <c r="E260" s="227" t="s">
        <v>1351</v>
      </c>
      <c r="F260" s="228" t="s">
        <v>1352</v>
      </c>
      <c r="G260" s="229" t="s">
        <v>234</v>
      </c>
      <c r="H260" s="230">
        <v>0.47799999999999998</v>
      </c>
      <c r="I260" s="231"/>
      <c r="J260" s="232">
        <f>ROUND(I260*H260,2)</f>
        <v>0</v>
      </c>
      <c r="K260" s="233"/>
      <c r="L260" s="43"/>
      <c r="M260" s="234" t="s">
        <v>1</v>
      </c>
      <c r="N260" s="235" t="s">
        <v>42</v>
      </c>
      <c r="O260" s="90"/>
      <c r="P260" s="236">
        <f>O260*H260</f>
        <v>0</v>
      </c>
      <c r="Q260" s="236">
        <v>0</v>
      </c>
      <c r="R260" s="236">
        <f>Q260*H260</f>
        <v>0</v>
      </c>
      <c r="S260" s="236">
        <v>0</v>
      </c>
      <c r="T260" s="23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8" t="s">
        <v>243</v>
      </c>
      <c r="AT260" s="238" t="s">
        <v>158</v>
      </c>
      <c r="AU260" s="238" t="s">
        <v>85</v>
      </c>
      <c r="AY260" s="16" t="s">
        <v>156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6" t="s">
        <v>33</v>
      </c>
      <c r="BK260" s="239">
        <f>ROUND(I260*H260,2)</f>
        <v>0</v>
      </c>
      <c r="BL260" s="16" t="s">
        <v>243</v>
      </c>
      <c r="BM260" s="238" t="s">
        <v>2540</v>
      </c>
    </row>
    <row r="261" s="12" customFormat="1" ht="22.8" customHeight="1">
      <c r="A261" s="12"/>
      <c r="B261" s="210"/>
      <c r="C261" s="211"/>
      <c r="D261" s="212" t="s">
        <v>76</v>
      </c>
      <c r="E261" s="224" t="s">
        <v>1378</v>
      </c>
      <c r="F261" s="224" t="s">
        <v>1379</v>
      </c>
      <c r="G261" s="211"/>
      <c r="H261" s="211"/>
      <c r="I261" s="214"/>
      <c r="J261" s="225">
        <f>BK261</f>
        <v>0</v>
      </c>
      <c r="K261" s="211"/>
      <c r="L261" s="216"/>
      <c r="M261" s="217"/>
      <c r="N261" s="218"/>
      <c r="O261" s="218"/>
      <c r="P261" s="219">
        <f>SUM(P262:P263)</f>
        <v>0</v>
      </c>
      <c r="Q261" s="218"/>
      <c r="R261" s="219">
        <f>SUM(R262:R263)</f>
        <v>0.080599999999999991</v>
      </c>
      <c r="S261" s="218"/>
      <c r="T261" s="220">
        <f>SUM(T262:T263)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21" t="s">
        <v>85</v>
      </c>
      <c r="AT261" s="222" t="s">
        <v>76</v>
      </c>
      <c r="AU261" s="222" t="s">
        <v>33</v>
      </c>
      <c r="AY261" s="221" t="s">
        <v>156</v>
      </c>
      <c r="BK261" s="223">
        <f>SUM(BK262:BK263)</f>
        <v>0</v>
      </c>
    </row>
    <row r="262" s="2" customFormat="1" ht="33" customHeight="1">
      <c r="A262" s="37"/>
      <c r="B262" s="38"/>
      <c r="C262" s="226" t="s">
        <v>499</v>
      </c>
      <c r="D262" s="226" t="s">
        <v>158</v>
      </c>
      <c r="E262" s="227" t="s">
        <v>2541</v>
      </c>
      <c r="F262" s="228" t="s">
        <v>2542</v>
      </c>
      <c r="G262" s="229" t="s">
        <v>288</v>
      </c>
      <c r="H262" s="230">
        <v>13</v>
      </c>
      <c r="I262" s="231"/>
      <c r="J262" s="232">
        <f>ROUND(I262*H262,2)</f>
        <v>0</v>
      </c>
      <c r="K262" s="233"/>
      <c r="L262" s="43"/>
      <c r="M262" s="234" t="s">
        <v>1</v>
      </c>
      <c r="N262" s="235" t="s">
        <v>42</v>
      </c>
      <c r="O262" s="90"/>
      <c r="P262" s="236">
        <f>O262*H262</f>
        <v>0</v>
      </c>
      <c r="Q262" s="236">
        <v>0.0061999999999999998</v>
      </c>
      <c r="R262" s="236">
        <f>Q262*H262</f>
        <v>0.080599999999999991</v>
      </c>
      <c r="S262" s="236">
        <v>0</v>
      </c>
      <c r="T262" s="23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8" t="s">
        <v>243</v>
      </c>
      <c r="AT262" s="238" t="s">
        <v>158</v>
      </c>
      <c r="AU262" s="238" t="s">
        <v>85</v>
      </c>
      <c r="AY262" s="16" t="s">
        <v>156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6" t="s">
        <v>33</v>
      </c>
      <c r="BK262" s="239">
        <f>ROUND(I262*H262,2)</f>
        <v>0</v>
      </c>
      <c r="BL262" s="16" t="s">
        <v>243</v>
      </c>
      <c r="BM262" s="238" t="s">
        <v>2543</v>
      </c>
    </row>
    <row r="263" s="2" customFormat="1" ht="24.15" customHeight="1">
      <c r="A263" s="37"/>
      <c r="B263" s="38"/>
      <c r="C263" s="226" t="s">
        <v>505</v>
      </c>
      <c r="D263" s="226" t="s">
        <v>158</v>
      </c>
      <c r="E263" s="227" t="s">
        <v>1416</v>
      </c>
      <c r="F263" s="228" t="s">
        <v>1417</v>
      </c>
      <c r="G263" s="229" t="s">
        <v>234</v>
      </c>
      <c r="H263" s="230">
        <v>0.081000000000000003</v>
      </c>
      <c r="I263" s="231"/>
      <c r="J263" s="232">
        <f>ROUND(I263*H263,2)</f>
        <v>0</v>
      </c>
      <c r="K263" s="233"/>
      <c r="L263" s="43"/>
      <c r="M263" s="234" t="s">
        <v>1</v>
      </c>
      <c r="N263" s="235" t="s">
        <v>42</v>
      </c>
      <c r="O263" s="90"/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8" t="s">
        <v>243</v>
      </c>
      <c r="AT263" s="238" t="s">
        <v>158</v>
      </c>
      <c r="AU263" s="238" t="s">
        <v>85</v>
      </c>
      <c r="AY263" s="16" t="s">
        <v>156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6" t="s">
        <v>33</v>
      </c>
      <c r="BK263" s="239">
        <f>ROUND(I263*H263,2)</f>
        <v>0</v>
      </c>
      <c r="BL263" s="16" t="s">
        <v>243</v>
      </c>
      <c r="BM263" s="238" t="s">
        <v>2544</v>
      </c>
    </row>
    <row r="264" s="12" customFormat="1" ht="22.8" customHeight="1">
      <c r="A264" s="12"/>
      <c r="B264" s="210"/>
      <c r="C264" s="211"/>
      <c r="D264" s="212" t="s">
        <v>76</v>
      </c>
      <c r="E264" s="224" t="s">
        <v>1536</v>
      </c>
      <c r="F264" s="224" t="s">
        <v>1537</v>
      </c>
      <c r="G264" s="211"/>
      <c r="H264" s="211"/>
      <c r="I264" s="214"/>
      <c r="J264" s="225">
        <f>BK264</f>
        <v>0</v>
      </c>
      <c r="K264" s="211"/>
      <c r="L264" s="216"/>
      <c r="M264" s="217"/>
      <c r="N264" s="218"/>
      <c r="O264" s="218"/>
      <c r="P264" s="219">
        <f>SUM(P265:P274)</f>
        <v>0</v>
      </c>
      <c r="Q264" s="218"/>
      <c r="R264" s="219">
        <f>SUM(R265:R274)</f>
        <v>0.077050689999999991</v>
      </c>
      <c r="S264" s="218"/>
      <c r="T264" s="220">
        <f>SUM(T265:T274)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21" t="s">
        <v>85</v>
      </c>
      <c r="AT264" s="222" t="s">
        <v>76</v>
      </c>
      <c r="AU264" s="222" t="s">
        <v>33</v>
      </c>
      <c r="AY264" s="221" t="s">
        <v>156</v>
      </c>
      <c r="BK264" s="223">
        <f>SUM(BK265:BK274)</f>
        <v>0</v>
      </c>
    </row>
    <row r="265" s="2" customFormat="1" ht="24.15" customHeight="1">
      <c r="A265" s="37"/>
      <c r="B265" s="38"/>
      <c r="C265" s="226" t="s">
        <v>510</v>
      </c>
      <c r="D265" s="226" t="s">
        <v>158</v>
      </c>
      <c r="E265" s="227" t="s">
        <v>2545</v>
      </c>
      <c r="F265" s="228" t="s">
        <v>2546</v>
      </c>
      <c r="G265" s="229" t="s">
        <v>161</v>
      </c>
      <c r="H265" s="230">
        <v>305.60599999999999</v>
      </c>
      <c r="I265" s="231"/>
      <c r="J265" s="232">
        <f>ROUND(I265*H265,2)</f>
        <v>0</v>
      </c>
      <c r="K265" s="233"/>
      <c r="L265" s="43"/>
      <c r="M265" s="234" t="s">
        <v>1</v>
      </c>
      <c r="N265" s="235" t="s">
        <v>42</v>
      </c>
      <c r="O265" s="90"/>
      <c r="P265" s="236">
        <f>O265*H265</f>
        <v>0</v>
      </c>
      <c r="Q265" s="236">
        <v>0.00013999999999999999</v>
      </c>
      <c r="R265" s="236">
        <f>Q265*H265</f>
        <v>0.042784839999999998</v>
      </c>
      <c r="S265" s="236">
        <v>0</v>
      </c>
      <c r="T265" s="237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8" t="s">
        <v>243</v>
      </c>
      <c r="AT265" s="238" t="s">
        <v>158</v>
      </c>
      <c r="AU265" s="238" t="s">
        <v>85</v>
      </c>
      <c r="AY265" s="16" t="s">
        <v>156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6" t="s">
        <v>33</v>
      </c>
      <c r="BK265" s="239">
        <f>ROUND(I265*H265,2)</f>
        <v>0</v>
      </c>
      <c r="BL265" s="16" t="s">
        <v>243</v>
      </c>
      <c r="BM265" s="238" t="s">
        <v>2547</v>
      </c>
    </row>
    <row r="266" s="13" customFormat="1">
      <c r="A266" s="13"/>
      <c r="B266" s="240"/>
      <c r="C266" s="241"/>
      <c r="D266" s="242" t="s">
        <v>164</v>
      </c>
      <c r="E266" s="243" t="s">
        <v>1</v>
      </c>
      <c r="F266" s="244" t="s">
        <v>2548</v>
      </c>
      <c r="G266" s="241"/>
      <c r="H266" s="245">
        <v>39.936</v>
      </c>
      <c r="I266" s="246"/>
      <c r="J266" s="241"/>
      <c r="K266" s="241"/>
      <c r="L266" s="247"/>
      <c r="M266" s="248"/>
      <c r="N266" s="249"/>
      <c r="O266" s="249"/>
      <c r="P266" s="249"/>
      <c r="Q266" s="249"/>
      <c r="R266" s="249"/>
      <c r="S266" s="249"/>
      <c r="T266" s="25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1" t="s">
        <v>164</v>
      </c>
      <c r="AU266" s="251" t="s">
        <v>85</v>
      </c>
      <c r="AV266" s="13" t="s">
        <v>85</v>
      </c>
      <c r="AW266" s="13" t="s">
        <v>31</v>
      </c>
      <c r="AX266" s="13" t="s">
        <v>77</v>
      </c>
      <c r="AY266" s="251" t="s">
        <v>156</v>
      </c>
    </row>
    <row r="267" s="13" customFormat="1">
      <c r="A267" s="13"/>
      <c r="B267" s="240"/>
      <c r="C267" s="241"/>
      <c r="D267" s="242" t="s">
        <v>164</v>
      </c>
      <c r="E267" s="243" t="s">
        <v>1</v>
      </c>
      <c r="F267" s="244" t="s">
        <v>2549</v>
      </c>
      <c r="G267" s="241"/>
      <c r="H267" s="245">
        <v>48.515999999999998</v>
      </c>
      <c r="I267" s="246"/>
      <c r="J267" s="241"/>
      <c r="K267" s="241"/>
      <c r="L267" s="247"/>
      <c r="M267" s="248"/>
      <c r="N267" s="249"/>
      <c r="O267" s="249"/>
      <c r="P267" s="249"/>
      <c r="Q267" s="249"/>
      <c r="R267" s="249"/>
      <c r="S267" s="249"/>
      <c r="T267" s="25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1" t="s">
        <v>164</v>
      </c>
      <c r="AU267" s="251" t="s">
        <v>85</v>
      </c>
      <c r="AV267" s="13" t="s">
        <v>85</v>
      </c>
      <c r="AW267" s="13" t="s">
        <v>31</v>
      </c>
      <c r="AX267" s="13" t="s">
        <v>77</v>
      </c>
      <c r="AY267" s="251" t="s">
        <v>156</v>
      </c>
    </row>
    <row r="268" s="13" customFormat="1">
      <c r="A268" s="13"/>
      <c r="B268" s="240"/>
      <c r="C268" s="241"/>
      <c r="D268" s="242" t="s">
        <v>164</v>
      </c>
      <c r="E268" s="243" t="s">
        <v>1</v>
      </c>
      <c r="F268" s="244" t="s">
        <v>2550</v>
      </c>
      <c r="G268" s="241"/>
      <c r="H268" s="245">
        <v>195.11600000000001</v>
      </c>
      <c r="I268" s="246"/>
      <c r="J268" s="241"/>
      <c r="K268" s="241"/>
      <c r="L268" s="247"/>
      <c r="M268" s="248"/>
      <c r="N268" s="249"/>
      <c r="O268" s="249"/>
      <c r="P268" s="249"/>
      <c r="Q268" s="249"/>
      <c r="R268" s="249"/>
      <c r="S268" s="249"/>
      <c r="T268" s="25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1" t="s">
        <v>164</v>
      </c>
      <c r="AU268" s="251" t="s">
        <v>85</v>
      </c>
      <c r="AV268" s="13" t="s">
        <v>85</v>
      </c>
      <c r="AW268" s="13" t="s">
        <v>31</v>
      </c>
      <c r="AX268" s="13" t="s">
        <v>77</v>
      </c>
      <c r="AY268" s="251" t="s">
        <v>156</v>
      </c>
    </row>
    <row r="269" s="13" customFormat="1">
      <c r="A269" s="13"/>
      <c r="B269" s="240"/>
      <c r="C269" s="241"/>
      <c r="D269" s="242" t="s">
        <v>164</v>
      </c>
      <c r="E269" s="243" t="s">
        <v>1</v>
      </c>
      <c r="F269" s="244" t="s">
        <v>2551</v>
      </c>
      <c r="G269" s="241"/>
      <c r="H269" s="245">
        <v>22.038</v>
      </c>
      <c r="I269" s="246"/>
      <c r="J269" s="241"/>
      <c r="K269" s="241"/>
      <c r="L269" s="247"/>
      <c r="M269" s="248"/>
      <c r="N269" s="249"/>
      <c r="O269" s="249"/>
      <c r="P269" s="249"/>
      <c r="Q269" s="249"/>
      <c r="R269" s="249"/>
      <c r="S269" s="249"/>
      <c r="T269" s="25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1" t="s">
        <v>164</v>
      </c>
      <c r="AU269" s="251" t="s">
        <v>85</v>
      </c>
      <c r="AV269" s="13" t="s">
        <v>85</v>
      </c>
      <c r="AW269" s="13" t="s">
        <v>31</v>
      </c>
      <c r="AX269" s="13" t="s">
        <v>77</v>
      </c>
      <c r="AY269" s="251" t="s">
        <v>156</v>
      </c>
    </row>
    <row r="270" s="2" customFormat="1" ht="24.15" customHeight="1">
      <c r="A270" s="37"/>
      <c r="B270" s="38"/>
      <c r="C270" s="226" t="s">
        <v>514</v>
      </c>
      <c r="D270" s="226" t="s">
        <v>158</v>
      </c>
      <c r="E270" s="227" t="s">
        <v>2552</v>
      </c>
      <c r="F270" s="228" t="s">
        <v>2553</v>
      </c>
      <c r="G270" s="229" t="s">
        <v>161</v>
      </c>
      <c r="H270" s="230">
        <v>228.43899999999999</v>
      </c>
      <c r="I270" s="231"/>
      <c r="J270" s="232">
        <f>ROUND(I270*H270,2)</f>
        <v>0</v>
      </c>
      <c r="K270" s="233"/>
      <c r="L270" s="43"/>
      <c r="M270" s="234" t="s">
        <v>1</v>
      </c>
      <c r="N270" s="235" t="s">
        <v>42</v>
      </c>
      <c r="O270" s="90"/>
      <c r="P270" s="236">
        <f>O270*H270</f>
        <v>0</v>
      </c>
      <c r="Q270" s="236">
        <v>0.00014999999999999999</v>
      </c>
      <c r="R270" s="236">
        <f>Q270*H270</f>
        <v>0.034265849999999994</v>
      </c>
      <c r="S270" s="236">
        <v>0</v>
      </c>
      <c r="T270" s="23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8" t="s">
        <v>243</v>
      </c>
      <c r="AT270" s="238" t="s">
        <v>158</v>
      </c>
      <c r="AU270" s="238" t="s">
        <v>85</v>
      </c>
      <c r="AY270" s="16" t="s">
        <v>156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6" t="s">
        <v>33</v>
      </c>
      <c r="BK270" s="239">
        <f>ROUND(I270*H270,2)</f>
        <v>0</v>
      </c>
      <c r="BL270" s="16" t="s">
        <v>243</v>
      </c>
      <c r="BM270" s="238" t="s">
        <v>2554</v>
      </c>
    </row>
    <row r="271" s="13" customFormat="1">
      <c r="A271" s="13"/>
      <c r="B271" s="240"/>
      <c r="C271" s="241"/>
      <c r="D271" s="242" t="s">
        <v>164</v>
      </c>
      <c r="E271" s="243" t="s">
        <v>1</v>
      </c>
      <c r="F271" s="244" t="s">
        <v>2548</v>
      </c>
      <c r="G271" s="241"/>
      <c r="H271" s="245">
        <v>39.936</v>
      </c>
      <c r="I271" s="246"/>
      <c r="J271" s="241"/>
      <c r="K271" s="241"/>
      <c r="L271" s="247"/>
      <c r="M271" s="248"/>
      <c r="N271" s="249"/>
      <c r="O271" s="249"/>
      <c r="P271" s="249"/>
      <c r="Q271" s="249"/>
      <c r="R271" s="249"/>
      <c r="S271" s="249"/>
      <c r="T271" s="25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1" t="s">
        <v>164</v>
      </c>
      <c r="AU271" s="251" t="s">
        <v>85</v>
      </c>
      <c r="AV271" s="13" t="s">
        <v>85</v>
      </c>
      <c r="AW271" s="13" t="s">
        <v>31</v>
      </c>
      <c r="AX271" s="13" t="s">
        <v>77</v>
      </c>
      <c r="AY271" s="251" t="s">
        <v>156</v>
      </c>
    </row>
    <row r="272" s="13" customFormat="1">
      <c r="A272" s="13"/>
      <c r="B272" s="240"/>
      <c r="C272" s="241"/>
      <c r="D272" s="242" t="s">
        <v>164</v>
      </c>
      <c r="E272" s="243" t="s">
        <v>1</v>
      </c>
      <c r="F272" s="244" t="s">
        <v>2555</v>
      </c>
      <c r="G272" s="241"/>
      <c r="H272" s="245">
        <v>36.387</v>
      </c>
      <c r="I272" s="246"/>
      <c r="J272" s="241"/>
      <c r="K272" s="241"/>
      <c r="L272" s="247"/>
      <c r="M272" s="248"/>
      <c r="N272" s="249"/>
      <c r="O272" s="249"/>
      <c r="P272" s="249"/>
      <c r="Q272" s="249"/>
      <c r="R272" s="249"/>
      <c r="S272" s="249"/>
      <c r="T272" s="25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1" t="s">
        <v>164</v>
      </c>
      <c r="AU272" s="251" t="s">
        <v>85</v>
      </c>
      <c r="AV272" s="13" t="s">
        <v>85</v>
      </c>
      <c r="AW272" s="13" t="s">
        <v>31</v>
      </c>
      <c r="AX272" s="13" t="s">
        <v>77</v>
      </c>
      <c r="AY272" s="251" t="s">
        <v>156</v>
      </c>
    </row>
    <row r="273" s="13" customFormat="1">
      <c r="A273" s="13"/>
      <c r="B273" s="240"/>
      <c r="C273" s="241"/>
      <c r="D273" s="242" t="s">
        <v>164</v>
      </c>
      <c r="E273" s="243" t="s">
        <v>1</v>
      </c>
      <c r="F273" s="244" t="s">
        <v>2556</v>
      </c>
      <c r="G273" s="241"/>
      <c r="H273" s="245">
        <v>130.078</v>
      </c>
      <c r="I273" s="246"/>
      <c r="J273" s="241"/>
      <c r="K273" s="241"/>
      <c r="L273" s="247"/>
      <c r="M273" s="248"/>
      <c r="N273" s="249"/>
      <c r="O273" s="249"/>
      <c r="P273" s="249"/>
      <c r="Q273" s="249"/>
      <c r="R273" s="249"/>
      <c r="S273" s="249"/>
      <c r="T273" s="25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1" t="s">
        <v>164</v>
      </c>
      <c r="AU273" s="251" t="s">
        <v>85</v>
      </c>
      <c r="AV273" s="13" t="s">
        <v>85</v>
      </c>
      <c r="AW273" s="13" t="s">
        <v>31</v>
      </c>
      <c r="AX273" s="13" t="s">
        <v>77</v>
      </c>
      <c r="AY273" s="251" t="s">
        <v>156</v>
      </c>
    </row>
    <row r="274" s="13" customFormat="1">
      <c r="A274" s="13"/>
      <c r="B274" s="240"/>
      <c r="C274" s="241"/>
      <c r="D274" s="242" t="s">
        <v>164</v>
      </c>
      <c r="E274" s="243" t="s">
        <v>1</v>
      </c>
      <c r="F274" s="244" t="s">
        <v>2551</v>
      </c>
      <c r="G274" s="241"/>
      <c r="H274" s="245">
        <v>22.038</v>
      </c>
      <c r="I274" s="246"/>
      <c r="J274" s="241"/>
      <c r="K274" s="241"/>
      <c r="L274" s="247"/>
      <c r="M274" s="248"/>
      <c r="N274" s="249"/>
      <c r="O274" s="249"/>
      <c r="P274" s="249"/>
      <c r="Q274" s="249"/>
      <c r="R274" s="249"/>
      <c r="S274" s="249"/>
      <c r="T274" s="25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1" t="s">
        <v>164</v>
      </c>
      <c r="AU274" s="251" t="s">
        <v>85</v>
      </c>
      <c r="AV274" s="13" t="s">
        <v>85</v>
      </c>
      <c r="AW274" s="13" t="s">
        <v>31</v>
      </c>
      <c r="AX274" s="13" t="s">
        <v>77</v>
      </c>
      <c r="AY274" s="251" t="s">
        <v>156</v>
      </c>
    </row>
    <row r="275" s="12" customFormat="1" ht="25.92" customHeight="1">
      <c r="A275" s="12"/>
      <c r="B275" s="210"/>
      <c r="C275" s="211"/>
      <c r="D275" s="212" t="s">
        <v>76</v>
      </c>
      <c r="E275" s="213" t="s">
        <v>1567</v>
      </c>
      <c r="F275" s="213" t="s">
        <v>1568</v>
      </c>
      <c r="G275" s="211"/>
      <c r="H275" s="211"/>
      <c r="I275" s="214"/>
      <c r="J275" s="215">
        <f>BK275</f>
        <v>0</v>
      </c>
      <c r="K275" s="211"/>
      <c r="L275" s="216"/>
      <c r="M275" s="217"/>
      <c r="N275" s="218"/>
      <c r="O275" s="218"/>
      <c r="P275" s="219">
        <f>P276+P280</f>
        <v>0</v>
      </c>
      <c r="Q275" s="218"/>
      <c r="R275" s="219">
        <f>R276+R280</f>
        <v>0</v>
      </c>
      <c r="S275" s="218"/>
      <c r="T275" s="220">
        <f>T276+T280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21" t="s">
        <v>183</v>
      </c>
      <c r="AT275" s="222" t="s">
        <v>76</v>
      </c>
      <c r="AU275" s="222" t="s">
        <v>77</v>
      </c>
      <c r="AY275" s="221" t="s">
        <v>156</v>
      </c>
      <c r="BK275" s="223">
        <f>BK276+BK280</f>
        <v>0</v>
      </c>
    </row>
    <row r="276" s="12" customFormat="1" ht="22.8" customHeight="1">
      <c r="A276" s="12"/>
      <c r="B276" s="210"/>
      <c r="C276" s="211"/>
      <c r="D276" s="212" t="s">
        <v>76</v>
      </c>
      <c r="E276" s="224" t="s">
        <v>1569</v>
      </c>
      <c r="F276" s="224" t="s">
        <v>1570</v>
      </c>
      <c r="G276" s="211"/>
      <c r="H276" s="211"/>
      <c r="I276" s="214"/>
      <c r="J276" s="225">
        <f>BK276</f>
        <v>0</v>
      </c>
      <c r="K276" s="211"/>
      <c r="L276" s="216"/>
      <c r="M276" s="217"/>
      <c r="N276" s="218"/>
      <c r="O276" s="218"/>
      <c r="P276" s="219">
        <f>SUM(P277:P279)</f>
        <v>0</v>
      </c>
      <c r="Q276" s="218"/>
      <c r="R276" s="219">
        <f>SUM(R277:R279)</f>
        <v>0</v>
      </c>
      <c r="S276" s="218"/>
      <c r="T276" s="220">
        <f>SUM(T277:T279)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1" t="s">
        <v>183</v>
      </c>
      <c r="AT276" s="222" t="s">
        <v>76</v>
      </c>
      <c r="AU276" s="222" t="s">
        <v>33</v>
      </c>
      <c r="AY276" s="221" t="s">
        <v>156</v>
      </c>
      <c r="BK276" s="223">
        <f>SUM(BK277:BK279)</f>
        <v>0</v>
      </c>
    </row>
    <row r="277" s="2" customFormat="1" ht="21.75" customHeight="1">
      <c r="A277" s="37"/>
      <c r="B277" s="38"/>
      <c r="C277" s="226" t="s">
        <v>520</v>
      </c>
      <c r="D277" s="226" t="s">
        <v>158</v>
      </c>
      <c r="E277" s="227" t="s">
        <v>1572</v>
      </c>
      <c r="F277" s="228" t="s">
        <v>1573</v>
      </c>
      <c r="G277" s="229" t="s">
        <v>1061</v>
      </c>
      <c r="H277" s="230">
        <v>1</v>
      </c>
      <c r="I277" s="231"/>
      <c r="J277" s="232">
        <f>ROUND(I277*H277,2)</f>
        <v>0</v>
      </c>
      <c r="K277" s="233"/>
      <c r="L277" s="43"/>
      <c r="M277" s="234" t="s">
        <v>1</v>
      </c>
      <c r="N277" s="235" t="s">
        <v>42</v>
      </c>
      <c r="O277" s="90"/>
      <c r="P277" s="236">
        <f>O277*H277</f>
        <v>0</v>
      </c>
      <c r="Q277" s="236">
        <v>0</v>
      </c>
      <c r="R277" s="236">
        <f>Q277*H277</f>
        <v>0</v>
      </c>
      <c r="S277" s="236">
        <v>0</v>
      </c>
      <c r="T277" s="237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8" t="s">
        <v>1574</v>
      </c>
      <c r="AT277" s="238" t="s">
        <v>158</v>
      </c>
      <c r="AU277" s="238" t="s">
        <v>85</v>
      </c>
      <c r="AY277" s="16" t="s">
        <v>156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6" t="s">
        <v>33</v>
      </c>
      <c r="BK277" s="239">
        <f>ROUND(I277*H277,2)</f>
        <v>0</v>
      </c>
      <c r="BL277" s="16" t="s">
        <v>1574</v>
      </c>
      <c r="BM277" s="238" t="s">
        <v>2557</v>
      </c>
    </row>
    <row r="278" s="2" customFormat="1" ht="16.5" customHeight="1">
      <c r="A278" s="37"/>
      <c r="B278" s="38"/>
      <c r="C278" s="226" t="s">
        <v>525</v>
      </c>
      <c r="D278" s="226" t="s">
        <v>158</v>
      </c>
      <c r="E278" s="227" t="s">
        <v>1577</v>
      </c>
      <c r="F278" s="228" t="s">
        <v>1578</v>
      </c>
      <c r="G278" s="229" t="s">
        <v>1061</v>
      </c>
      <c r="H278" s="230">
        <v>1</v>
      </c>
      <c r="I278" s="231"/>
      <c r="J278" s="232">
        <f>ROUND(I278*H278,2)</f>
        <v>0</v>
      </c>
      <c r="K278" s="233"/>
      <c r="L278" s="43"/>
      <c r="M278" s="234" t="s">
        <v>1</v>
      </c>
      <c r="N278" s="235" t="s">
        <v>42</v>
      </c>
      <c r="O278" s="90"/>
      <c r="P278" s="236">
        <f>O278*H278</f>
        <v>0</v>
      </c>
      <c r="Q278" s="236">
        <v>0</v>
      </c>
      <c r="R278" s="236">
        <f>Q278*H278</f>
        <v>0</v>
      </c>
      <c r="S278" s="236">
        <v>0</v>
      </c>
      <c r="T278" s="237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8" t="s">
        <v>1574</v>
      </c>
      <c r="AT278" s="238" t="s">
        <v>158</v>
      </c>
      <c r="AU278" s="238" t="s">
        <v>85</v>
      </c>
      <c r="AY278" s="16" t="s">
        <v>156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6" t="s">
        <v>33</v>
      </c>
      <c r="BK278" s="239">
        <f>ROUND(I278*H278,2)</f>
        <v>0</v>
      </c>
      <c r="BL278" s="16" t="s">
        <v>1574</v>
      </c>
      <c r="BM278" s="238" t="s">
        <v>2558</v>
      </c>
    </row>
    <row r="279" s="2" customFormat="1" ht="16.5" customHeight="1">
      <c r="A279" s="37"/>
      <c r="B279" s="38"/>
      <c r="C279" s="226" t="s">
        <v>530</v>
      </c>
      <c r="D279" s="226" t="s">
        <v>158</v>
      </c>
      <c r="E279" s="227" t="s">
        <v>1581</v>
      </c>
      <c r="F279" s="228" t="s">
        <v>1582</v>
      </c>
      <c r="G279" s="229" t="s">
        <v>1061</v>
      </c>
      <c r="H279" s="230">
        <v>1</v>
      </c>
      <c r="I279" s="231"/>
      <c r="J279" s="232">
        <f>ROUND(I279*H279,2)</f>
        <v>0</v>
      </c>
      <c r="K279" s="233"/>
      <c r="L279" s="43"/>
      <c r="M279" s="234" t="s">
        <v>1</v>
      </c>
      <c r="N279" s="235" t="s">
        <v>42</v>
      </c>
      <c r="O279" s="90"/>
      <c r="P279" s="236">
        <f>O279*H279</f>
        <v>0</v>
      </c>
      <c r="Q279" s="236">
        <v>0</v>
      </c>
      <c r="R279" s="236">
        <f>Q279*H279</f>
        <v>0</v>
      </c>
      <c r="S279" s="236">
        <v>0</v>
      </c>
      <c r="T279" s="237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8" t="s">
        <v>1574</v>
      </c>
      <c r="AT279" s="238" t="s">
        <v>158</v>
      </c>
      <c r="AU279" s="238" t="s">
        <v>85</v>
      </c>
      <c r="AY279" s="16" t="s">
        <v>156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6" t="s">
        <v>33</v>
      </c>
      <c r="BK279" s="239">
        <f>ROUND(I279*H279,2)</f>
        <v>0</v>
      </c>
      <c r="BL279" s="16" t="s">
        <v>1574</v>
      </c>
      <c r="BM279" s="238" t="s">
        <v>2559</v>
      </c>
    </row>
    <row r="280" s="12" customFormat="1" ht="22.8" customHeight="1">
      <c r="A280" s="12"/>
      <c r="B280" s="210"/>
      <c r="C280" s="211"/>
      <c r="D280" s="212" t="s">
        <v>76</v>
      </c>
      <c r="E280" s="224" t="s">
        <v>1584</v>
      </c>
      <c r="F280" s="224" t="s">
        <v>1585</v>
      </c>
      <c r="G280" s="211"/>
      <c r="H280" s="211"/>
      <c r="I280" s="214"/>
      <c r="J280" s="225">
        <f>BK280</f>
        <v>0</v>
      </c>
      <c r="K280" s="211"/>
      <c r="L280" s="216"/>
      <c r="M280" s="217"/>
      <c r="N280" s="218"/>
      <c r="O280" s="218"/>
      <c r="P280" s="219">
        <f>P281</f>
        <v>0</v>
      </c>
      <c r="Q280" s="218"/>
      <c r="R280" s="219">
        <f>R281</f>
        <v>0</v>
      </c>
      <c r="S280" s="218"/>
      <c r="T280" s="220">
        <f>T281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21" t="s">
        <v>183</v>
      </c>
      <c r="AT280" s="222" t="s">
        <v>76</v>
      </c>
      <c r="AU280" s="222" t="s">
        <v>33</v>
      </c>
      <c r="AY280" s="221" t="s">
        <v>156</v>
      </c>
      <c r="BK280" s="223">
        <f>BK281</f>
        <v>0</v>
      </c>
    </row>
    <row r="281" s="2" customFormat="1" ht="16.5" customHeight="1">
      <c r="A281" s="37"/>
      <c r="B281" s="38"/>
      <c r="C281" s="226" t="s">
        <v>534</v>
      </c>
      <c r="D281" s="226" t="s">
        <v>158</v>
      </c>
      <c r="E281" s="227" t="s">
        <v>1587</v>
      </c>
      <c r="F281" s="228" t="s">
        <v>1585</v>
      </c>
      <c r="G281" s="229" t="s">
        <v>1376</v>
      </c>
      <c r="H281" s="273"/>
      <c r="I281" s="231"/>
      <c r="J281" s="232">
        <f>ROUND(I281*H281,2)</f>
        <v>0</v>
      </c>
      <c r="K281" s="233"/>
      <c r="L281" s="43"/>
      <c r="M281" s="274" t="s">
        <v>1</v>
      </c>
      <c r="N281" s="275" t="s">
        <v>42</v>
      </c>
      <c r="O281" s="276"/>
      <c r="P281" s="277">
        <f>O281*H281</f>
        <v>0</v>
      </c>
      <c r="Q281" s="277">
        <v>0</v>
      </c>
      <c r="R281" s="277">
        <f>Q281*H281</f>
        <v>0</v>
      </c>
      <c r="S281" s="277">
        <v>0</v>
      </c>
      <c r="T281" s="278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8" t="s">
        <v>1574</v>
      </c>
      <c r="AT281" s="238" t="s">
        <v>158</v>
      </c>
      <c r="AU281" s="238" t="s">
        <v>85</v>
      </c>
      <c r="AY281" s="16" t="s">
        <v>156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6" t="s">
        <v>33</v>
      </c>
      <c r="BK281" s="239">
        <f>ROUND(I281*H281,2)</f>
        <v>0</v>
      </c>
      <c r="BL281" s="16" t="s">
        <v>1574</v>
      </c>
      <c r="BM281" s="238" t="s">
        <v>2560</v>
      </c>
    </row>
    <row r="282" s="2" customFormat="1" ht="6.96" customHeight="1">
      <c r="A282" s="37"/>
      <c r="B282" s="65"/>
      <c r="C282" s="66"/>
      <c r="D282" s="66"/>
      <c r="E282" s="66"/>
      <c r="F282" s="66"/>
      <c r="G282" s="66"/>
      <c r="H282" s="66"/>
      <c r="I282" s="66"/>
      <c r="J282" s="66"/>
      <c r="K282" s="66"/>
      <c r="L282" s="43"/>
      <c r="M282" s="37"/>
      <c r="O282" s="37"/>
      <c r="P282" s="37"/>
      <c r="Q282" s="37"/>
      <c r="R282" s="37"/>
      <c r="S282" s="37"/>
      <c r="T282" s="37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</row>
  </sheetData>
  <sheetProtection sheet="1" autoFilter="0" formatColumns="0" formatRows="0" objects="1" scenarios="1" spinCount="100000" saltValue="SGHuEGByo3tMt4ryJPLHMxJTtPU7q6d2tVlddsSE+UR4wV8cd3uPluN0OkK+MKJWal1etRjaB1gg6XxMsPnNcw==" hashValue="PX4hgO14MoDyRLyy8tY+5a3R5xblsMwYLpjh4VBoLtebDO5VSPrwBgEmjsovNHuW50mCJvn5WcFl+OhutepXag==" algorithmName="SHA-512" password="F695"/>
  <autoFilter ref="C130:K281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100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104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26.25" customHeight="1">
      <c r="B7" s="19"/>
      <c r="E7" s="150" t="str">
        <f>'Rekapitulace stavby'!K6</f>
        <v>Venkovní odborná učebna a plocha oddychu a relaxace p.č.st.227/8, p.č.3145 v k.ú. Horažďovice</v>
      </c>
      <c r="F7" s="149"/>
      <c r="G7" s="149"/>
      <c r="H7" s="149"/>
      <c r="L7" s="19"/>
    </row>
    <row r="8" s="1" customFormat="1" ht="12" customHeight="1">
      <c r="B8" s="19"/>
      <c r="D8" s="149" t="s">
        <v>105</v>
      </c>
      <c r="L8" s="19"/>
    </row>
    <row r="9" s="2" customFormat="1" ht="16.5" customHeight="1">
      <c r="A9" s="37"/>
      <c r="B9" s="43"/>
      <c r="C9" s="37"/>
      <c r="D9" s="37"/>
      <c r="E9" s="150" t="s">
        <v>2333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1589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2561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16. 1. 2025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32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34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35</v>
      </c>
      <c r="F26" s="37"/>
      <c r="G26" s="37"/>
      <c r="H26" s="37"/>
      <c r="I26" s="149" t="s">
        <v>27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36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37</v>
      </c>
      <c r="E32" s="37"/>
      <c r="F32" s="37"/>
      <c r="G32" s="37"/>
      <c r="H32" s="37"/>
      <c r="I32" s="37"/>
      <c r="J32" s="159">
        <f>ROUND(J127, 0)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39</v>
      </c>
      <c r="G34" s="37"/>
      <c r="H34" s="37"/>
      <c r="I34" s="160" t="s">
        <v>38</v>
      </c>
      <c r="J34" s="160" t="s">
        <v>40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41</v>
      </c>
      <c r="E35" s="149" t="s">
        <v>42</v>
      </c>
      <c r="F35" s="162">
        <f>ROUND((SUM(BE127:BE164)),  0)</f>
        <v>0</v>
      </c>
      <c r="G35" s="37"/>
      <c r="H35" s="37"/>
      <c r="I35" s="163">
        <v>0.20999999999999999</v>
      </c>
      <c r="J35" s="162">
        <f>ROUND(((SUM(BE127:BE164))*I35),  0)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43</v>
      </c>
      <c r="F36" s="162">
        <f>ROUND((SUM(BF127:BF164)),  0)</f>
        <v>0</v>
      </c>
      <c r="G36" s="37"/>
      <c r="H36" s="37"/>
      <c r="I36" s="163">
        <v>0.12</v>
      </c>
      <c r="J36" s="162">
        <f>ROUND(((SUM(BF127:BF164))*I36),  0)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44</v>
      </c>
      <c r="F37" s="162">
        <f>ROUND((SUM(BG127:BG164)),  0)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45</v>
      </c>
      <c r="F38" s="162">
        <f>ROUND((SUM(BH127:BH164)),  0)</f>
        <v>0</v>
      </c>
      <c r="G38" s="37"/>
      <c r="H38" s="37"/>
      <c r="I38" s="163">
        <v>0.12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46</v>
      </c>
      <c r="F39" s="162">
        <f>ROUND((SUM(BI127:BI164)),  0)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47</v>
      </c>
      <c r="E41" s="166"/>
      <c r="F41" s="166"/>
      <c r="G41" s="167" t="s">
        <v>48</v>
      </c>
      <c r="H41" s="168" t="s">
        <v>49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50</v>
      </c>
      <c r="E50" s="172"/>
      <c r="F50" s="172"/>
      <c r="G50" s="171" t="s">
        <v>51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4"/>
      <c r="J61" s="176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54</v>
      </c>
      <c r="E65" s="177"/>
      <c r="F65" s="177"/>
      <c r="G65" s="171" t="s">
        <v>55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4"/>
      <c r="J76" s="176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82" t="str">
        <f>E7</f>
        <v>Venkovní odborná učebna a plocha oddychu a relaxace p.č.st.227/8, p.č.3145 v k.ú. Horažďovice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105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2333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1589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021 - Sadové úpravy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Horažďovice</v>
      </c>
      <c r="G91" s="39"/>
      <c r="H91" s="39"/>
      <c r="I91" s="31" t="s">
        <v>22</v>
      </c>
      <c r="J91" s="78" t="str">
        <f>IF(J14="","",J14)</f>
        <v>16. 1. 2025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Střední škola Horažďovice</v>
      </c>
      <c r="G93" s="39"/>
      <c r="H93" s="39"/>
      <c r="I93" s="31" t="s">
        <v>30</v>
      </c>
      <c r="J93" s="35" t="str">
        <f>E23</f>
        <v>Ing. Martin Liška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5.6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34</v>
      </c>
      <c r="J94" s="35" t="str">
        <f>E26</f>
        <v>KASTA - kalkulace staveb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108</v>
      </c>
      <c r="D96" s="184"/>
      <c r="E96" s="184"/>
      <c r="F96" s="184"/>
      <c r="G96" s="184"/>
      <c r="H96" s="184"/>
      <c r="I96" s="184"/>
      <c r="J96" s="185" t="s">
        <v>109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110</v>
      </c>
      <c r="D98" s="39"/>
      <c r="E98" s="39"/>
      <c r="F98" s="39"/>
      <c r="G98" s="39"/>
      <c r="H98" s="39"/>
      <c r="I98" s="39"/>
      <c r="J98" s="109">
        <f>J127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111</v>
      </c>
    </row>
    <row r="99" s="9" customFormat="1" ht="24.96" customHeight="1">
      <c r="A99" s="9"/>
      <c r="B99" s="187"/>
      <c r="C99" s="188"/>
      <c r="D99" s="189" t="s">
        <v>112</v>
      </c>
      <c r="E99" s="190"/>
      <c r="F99" s="190"/>
      <c r="G99" s="190"/>
      <c r="H99" s="190"/>
      <c r="I99" s="190"/>
      <c r="J99" s="191">
        <f>J128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2562</v>
      </c>
      <c r="E100" s="195"/>
      <c r="F100" s="195"/>
      <c r="G100" s="195"/>
      <c r="H100" s="195"/>
      <c r="I100" s="195"/>
      <c r="J100" s="196">
        <f>J129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2563</v>
      </c>
      <c r="E101" s="195"/>
      <c r="F101" s="195"/>
      <c r="G101" s="195"/>
      <c r="H101" s="195"/>
      <c r="I101" s="195"/>
      <c r="J101" s="196">
        <f>J143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2564</v>
      </c>
      <c r="E102" s="195"/>
      <c r="F102" s="195"/>
      <c r="G102" s="195"/>
      <c r="H102" s="195"/>
      <c r="I102" s="195"/>
      <c r="J102" s="196">
        <f>J147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122</v>
      </c>
      <c r="E103" s="195"/>
      <c r="F103" s="195"/>
      <c r="G103" s="195"/>
      <c r="H103" s="195"/>
      <c r="I103" s="195"/>
      <c r="J103" s="196">
        <f>J160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7"/>
      <c r="C104" s="188"/>
      <c r="D104" s="189" t="s">
        <v>138</v>
      </c>
      <c r="E104" s="190"/>
      <c r="F104" s="190"/>
      <c r="G104" s="190"/>
      <c r="H104" s="190"/>
      <c r="I104" s="190"/>
      <c r="J104" s="191">
        <f>J162</f>
        <v>0</v>
      </c>
      <c r="K104" s="188"/>
      <c r="L104" s="19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3"/>
      <c r="C105" s="132"/>
      <c r="D105" s="194" t="s">
        <v>140</v>
      </c>
      <c r="E105" s="195"/>
      <c r="F105" s="195"/>
      <c r="G105" s="195"/>
      <c r="H105" s="195"/>
      <c r="I105" s="195"/>
      <c r="J105" s="196">
        <f>J163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141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6.25" customHeight="1">
      <c r="A115" s="37"/>
      <c r="B115" s="38"/>
      <c r="C115" s="39"/>
      <c r="D115" s="39"/>
      <c r="E115" s="182" t="str">
        <f>E7</f>
        <v>Venkovní odborná učebna a plocha oddychu a relaxace p.č.st.227/8, p.č.3145 v k.ú. Horažďovice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" customFormat="1" ht="12" customHeight="1">
      <c r="B116" s="20"/>
      <c r="C116" s="31" t="s">
        <v>105</v>
      </c>
      <c r="D116" s="21"/>
      <c r="E116" s="21"/>
      <c r="F116" s="21"/>
      <c r="G116" s="21"/>
      <c r="H116" s="21"/>
      <c r="I116" s="21"/>
      <c r="J116" s="21"/>
      <c r="K116" s="21"/>
      <c r="L116" s="19"/>
    </row>
    <row r="117" s="2" customFormat="1" ht="16.5" customHeight="1">
      <c r="A117" s="37"/>
      <c r="B117" s="38"/>
      <c r="C117" s="39"/>
      <c r="D117" s="39"/>
      <c r="E117" s="182" t="s">
        <v>2333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1589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E11</f>
        <v>021 - Sadové úpravy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F14</f>
        <v>Horažďovice</v>
      </c>
      <c r="G121" s="39"/>
      <c r="H121" s="39"/>
      <c r="I121" s="31" t="s">
        <v>22</v>
      </c>
      <c r="J121" s="78" t="str">
        <f>IF(J14="","",J14)</f>
        <v>16. 1. 2025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E17</f>
        <v>Střední škola Horažďovice</v>
      </c>
      <c r="G123" s="39"/>
      <c r="H123" s="39"/>
      <c r="I123" s="31" t="s">
        <v>30</v>
      </c>
      <c r="J123" s="35" t="str">
        <f>E23</f>
        <v>Ing. Martin Liška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5.65" customHeight="1">
      <c r="A124" s="37"/>
      <c r="B124" s="38"/>
      <c r="C124" s="31" t="s">
        <v>28</v>
      </c>
      <c r="D124" s="39"/>
      <c r="E124" s="39"/>
      <c r="F124" s="26" t="str">
        <f>IF(E20="","",E20)</f>
        <v>Vyplň údaj</v>
      </c>
      <c r="G124" s="39"/>
      <c r="H124" s="39"/>
      <c r="I124" s="31" t="s">
        <v>34</v>
      </c>
      <c r="J124" s="35" t="str">
        <f>E26</f>
        <v>KASTA - kalkulace staveb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98"/>
      <c r="B126" s="199"/>
      <c r="C126" s="200" t="s">
        <v>142</v>
      </c>
      <c r="D126" s="201" t="s">
        <v>62</v>
      </c>
      <c r="E126" s="201" t="s">
        <v>58</v>
      </c>
      <c r="F126" s="201" t="s">
        <v>59</v>
      </c>
      <c r="G126" s="201" t="s">
        <v>143</v>
      </c>
      <c r="H126" s="201" t="s">
        <v>144</v>
      </c>
      <c r="I126" s="201" t="s">
        <v>145</v>
      </c>
      <c r="J126" s="202" t="s">
        <v>109</v>
      </c>
      <c r="K126" s="203" t="s">
        <v>146</v>
      </c>
      <c r="L126" s="204"/>
      <c r="M126" s="99" t="s">
        <v>1</v>
      </c>
      <c r="N126" s="100" t="s">
        <v>41</v>
      </c>
      <c r="O126" s="100" t="s">
        <v>147</v>
      </c>
      <c r="P126" s="100" t="s">
        <v>148</v>
      </c>
      <c r="Q126" s="100" t="s">
        <v>149</v>
      </c>
      <c r="R126" s="100" t="s">
        <v>150</v>
      </c>
      <c r="S126" s="100" t="s">
        <v>151</v>
      </c>
      <c r="T126" s="101" t="s">
        <v>152</v>
      </c>
      <c r="U126" s="198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</row>
    <row r="127" s="2" customFormat="1" ht="22.8" customHeight="1">
      <c r="A127" s="37"/>
      <c r="B127" s="38"/>
      <c r="C127" s="106" t="s">
        <v>153</v>
      </c>
      <c r="D127" s="39"/>
      <c r="E127" s="39"/>
      <c r="F127" s="39"/>
      <c r="G127" s="39"/>
      <c r="H127" s="39"/>
      <c r="I127" s="39"/>
      <c r="J127" s="205">
        <f>BK127</f>
        <v>0</v>
      </c>
      <c r="K127" s="39"/>
      <c r="L127" s="43"/>
      <c r="M127" s="102"/>
      <c r="N127" s="206"/>
      <c r="O127" s="103"/>
      <c r="P127" s="207">
        <f>P128+P162</f>
        <v>0</v>
      </c>
      <c r="Q127" s="103"/>
      <c r="R127" s="207">
        <f>R128+R162</f>
        <v>0</v>
      </c>
      <c r="S127" s="103"/>
      <c r="T127" s="208">
        <f>T128+T162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76</v>
      </c>
      <c r="AU127" s="16" t="s">
        <v>111</v>
      </c>
      <c r="BK127" s="209">
        <f>BK128+BK162</f>
        <v>0</v>
      </c>
    </row>
    <row r="128" s="12" customFormat="1" ht="25.92" customHeight="1">
      <c r="A128" s="12"/>
      <c r="B128" s="210"/>
      <c r="C128" s="211"/>
      <c r="D128" s="212" t="s">
        <v>76</v>
      </c>
      <c r="E128" s="213" t="s">
        <v>154</v>
      </c>
      <c r="F128" s="213" t="s">
        <v>155</v>
      </c>
      <c r="G128" s="211"/>
      <c r="H128" s="211"/>
      <c r="I128" s="214"/>
      <c r="J128" s="215">
        <f>BK128</f>
        <v>0</v>
      </c>
      <c r="K128" s="211"/>
      <c r="L128" s="216"/>
      <c r="M128" s="217"/>
      <c r="N128" s="218"/>
      <c r="O128" s="218"/>
      <c r="P128" s="219">
        <f>P129+P143+P147+P160</f>
        <v>0</v>
      </c>
      <c r="Q128" s="218"/>
      <c r="R128" s="219">
        <f>R129+R143+R147+R160</f>
        <v>0</v>
      </c>
      <c r="S128" s="218"/>
      <c r="T128" s="220">
        <f>T129+T143+T147+T160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33</v>
      </c>
      <c r="AT128" s="222" t="s">
        <v>76</v>
      </c>
      <c r="AU128" s="222" t="s">
        <v>77</v>
      </c>
      <c r="AY128" s="221" t="s">
        <v>156</v>
      </c>
      <c r="BK128" s="223">
        <f>BK129+BK143+BK147+BK160</f>
        <v>0</v>
      </c>
    </row>
    <row r="129" s="12" customFormat="1" ht="22.8" customHeight="1">
      <c r="A129" s="12"/>
      <c r="B129" s="210"/>
      <c r="C129" s="211"/>
      <c r="D129" s="212" t="s">
        <v>76</v>
      </c>
      <c r="E129" s="224" t="s">
        <v>1127</v>
      </c>
      <c r="F129" s="224" t="s">
        <v>2565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SUM(P130:P142)</f>
        <v>0</v>
      </c>
      <c r="Q129" s="218"/>
      <c r="R129" s="219">
        <f>SUM(R130:R142)</f>
        <v>0</v>
      </c>
      <c r="S129" s="218"/>
      <c r="T129" s="220">
        <f>SUM(T130:T142)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33</v>
      </c>
      <c r="AT129" s="222" t="s">
        <v>76</v>
      </c>
      <c r="AU129" s="222" t="s">
        <v>33</v>
      </c>
      <c r="AY129" s="221" t="s">
        <v>156</v>
      </c>
      <c r="BK129" s="223">
        <f>SUM(BK130:BK142)</f>
        <v>0</v>
      </c>
    </row>
    <row r="130" s="2" customFormat="1" ht="33" customHeight="1">
      <c r="A130" s="37"/>
      <c r="B130" s="38"/>
      <c r="C130" s="226" t="s">
        <v>33</v>
      </c>
      <c r="D130" s="226" t="s">
        <v>158</v>
      </c>
      <c r="E130" s="227" t="s">
        <v>2566</v>
      </c>
      <c r="F130" s="228" t="s">
        <v>2567</v>
      </c>
      <c r="G130" s="229" t="s">
        <v>288</v>
      </c>
      <c r="H130" s="230">
        <v>2</v>
      </c>
      <c r="I130" s="231"/>
      <c r="J130" s="232">
        <f>ROUND(I130*H130,2)</f>
        <v>0</v>
      </c>
      <c r="K130" s="233"/>
      <c r="L130" s="43"/>
      <c r="M130" s="234" t="s">
        <v>1</v>
      </c>
      <c r="N130" s="235" t="s">
        <v>42</v>
      </c>
      <c r="O130" s="90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8" t="s">
        <v>162</v>
      </c>
      <c r="AT130" s="238" t="s">
        <v>158</v>
      </c>
      <c r="AU130" s="238" t="s">
        <v>85</v>
      </c>
      <c r="AY130" s="16" t="s">
        <v>156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6" t="s">
        <v>33</v>
      </c>
      <c r="BK130" s="239">
        <f>ROUND(I130*H130,2)</f>
        <v>0</v>
      </c>
      <c r="BL130" s="16" t="s">
        <v>162</v>
      </c>
      <c r="BM130" s="238" t="s">
        <v>2568</v>
      </c>
    </row>
    <row r="131" s="2" customFormat="1" ht="33" customHeight="1">
      <c r="A131" s="37"/>
      <c r="B131" s="38"/>
      <c r="C131" s="226" t="s">
        <v>85</v>
      </c>
      <c r="D131" s="226" t="s">
        <v>158</v>
      </c>
      <c r="E131" s="227" t="s">
        <v>2569</v>
      </c>
      <c r="F131" s="228" t="s">
        <v>2570</v>
      </c>
      <c r="G131" s="229" t="s">
        <v>288</v>
      </c>
      <c r="H131" s="230">
        <v>2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42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162</v>
      </c>
      <c r="AT131" s="238" t="s">
        <v>158</v>
      </c>
      <c r="AU131" s="238" t="s">
        <v>85</v>
      </c>
      <c r="AY131" s="16" t="s">
        <v>156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33</v>
      </c>
      <c r="BK131" s="239">
        <f>ROUND(I131*H131,2)</f>
        <v>0</v>
      </c>
      <c r="BL131" s="16" t="s">
        <v>162</v>
      </c>
      <c r="BM131" s="238" t="s">
        <v>2571</v>
      </c>
    </row>
    <row r="132" s="2" customFormat="1" ht="24.15" customHeight="1">
      <c r="A132" s="37"/>
      <c r="B132" s="38"/>
      <c r="C132" s="226" t="s">
        <v>173</v>
      </c>
      <c r="D132" s="226" t="s">
        <v>158</v>
      </c>
      <c r="E132" s="227" t="s">
        <v>2572</v>
      </c>
      <c r="F132" s="228" t="s">
        <v>2573</v>
      </c>
      <c r="G132" s="229" t="s">
        <v>288</v>
      </c>
      <c r="H132" s="230">
        <v>2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42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162</v>
      </c>
      <c r="AT132" s="238" t="s">
        <v>158</v>
      </c>
      <c r="AU132" s="238" t="s">
        <v>85</v>
      </c>
      <c r="AY132" s="16" t="s">
        <v>156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33</v>
      </c>
      <c r="BK132" s="239">
        <f>ROUND(I132*H132,2)</f>
        <v>0</v>
      </c>
      <c r="BL132" s="16" t="s">
        <v>162</v>
      </c>
      <c r="BM132" s="238" t="s">
        <v>2574</v>
      </c>
    </row>
    <row r="133" s="2" customFormat="1" ht="24.15" customHeight="1">
      <c r="A133" s="37"/>
      <c r="B133" s="38"/>
      <c r="C133" s="226" t="s">
        <v>162</v>
      </c>
      <c r="D133" s="226" t="s">
        <v>158</v>
      </c>
      <c r="E133" s="227" t="s">
        <v>2575</v>
      </c>
      <c r="F133" s="228" t="s">
        <v>2576</v>
      </c>
      <c r="G133" s="229" t="s">
        <v>288</v>
      </c>
      <c r="H133" s="230">
        <v>2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42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162</v>
      </c>
      <c r="AT133" s="238" t="s">
        <v>158</v>
      </c>
      <c r="AU133" s="238" t="s">
        <v>85</v>
      </c>
      <c r="AY133" s="16" t="s">
        <v>156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33</v>
      </c>
      <c r="BK133" s="239">
        <f>ROUND(I133*H133,2)</f>
        <v>0</v>
      </c>
      <c r="BL133" s="16" t="s">
        <v>162</v>
      </c>
      <c r="BM133" s="238" t="s">
        <v>2577</v>
      </c>
    </row>
    <row r="134" s="2" customFormat="1" ht="24.15" customHeight="1">
      <c r="A134" s="37"/>
      <c r="B134" s="38"/>
      <c r="C134" s="226" t="s">
        <v>183</v>
      </c>
      <c r="D134" s="226" t="s">
        <v>158</v>
      </c>
      <c r="E134" s="227" t="s">
        <v>2578</v>
      </c>
      <c r="F134" s="228" t="s">
        <v>2579</v>
      </c>
      <c r="G134" s="229" t="s">
        <v>288</v>
      </c>
      <c r="H134" s="230">
        <v>2</v>
      </c>
      <c r="I134" s="231"/>
      <c r="J134" s="232">
        <f>ROUND(I134*H134,2)</f>
        <v>0</v>
      </c>
      <c r="K134" s="233"/>
      <c r="L134" s="43"/>
      <c r="M134" s="234" t="s">
        <v>1</v>
      </c>
      <c r="N134" s="235" t="s">
        <v>42</v>
      </c>
      <c r="O134" s="90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162</v>
      </c>
      <c r="AT134" s="238" t="s">
        <v>158</v>
      </c>
      <c r="AU134" s="238" t="s">
        <v>85</v>
      </c>
      <c r="AY134" s="16" t="s">
        <v>156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33</v>
      </c>
      <c r="BK134" s="239">
        <f>ROUND(I134*H134,2)</f>
        <v>0</v>
      </c>
      <c r="BL134" s="16" t="s">
        <v>162</v>
      </c>
      <c r="BM134" s="238" t="s">
        <v>2580</v>
      </c>
    </row>
    <row r="135" s="2" customFormat="1" ht="16.5" customHeight="1">
      <c r="A135" s="37"/>
      <c r="B135" s="38"/>
      <c r="C135" s="226" t="s">
        <v>189</v>
      </c>
      <c r="D135" s="226" t="s">
        <v>158</v>
      </c>
      <c r="E135" s="227" t="s">
        <v>2581</v>
      </c>
      <c r="F135" s="228" t="s">
        <v>2582</v>
      </c>
      <c r="G135" s="229" t="s">
        <v>288</v>
      </c>
      <c r="H135" s="230">
        <v>2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42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162</v>
      </c>
      <c r="AT135" s="238" t="s">
        <v>158</v>
      </c>
      <c r="AU135" s="238" t="s">
        <v>85</v>
      </c>
      <c r="AY135" s="16" t="s">
        <v>156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33</v>
      </c>
      <c r="BK135" s="239">
        <f>ROUND(I135*H135,2)</f>
        <v>0</v>
      </c>
      <c r="BL135" s="16" t="s">
        <v>162</v>
      </c>
      <c r="BM135" s="238" t="s">
        <v>2583</v>
      </c>
    </row>
    <row r="136" s="2" customFormat="1" ht="24.15" customHeight="1">
      <c r="A136" s="37"/>
      <c r="B136" s="38"/>
      <c r="C136" s="252" t="s">
        <v>195</v>
      </c>
      <c r="D136" s="252" t="s">
        <v>263</v>
      </c>
      <c r="E136" s="253" t="s">
        <v>2584</v>
      </c>
      <c r="F136" s="254" t="s">
        <v>2585</v>
      </c>
      <c r="G136" s="255" t="s">
        <v>288</v>
      </c>
      <c r="H136" s="256">
        <v>10</v>
      </c>
      <c r="I136" s="257"/>
      <c r="J136" s="258">
        <f>ROUND(I136*H136,2)</f>
        <v>0</v>
      </c>
      <c r="K136" s="259"/>
      <c r="L136" s="260"/>
      <c r="M136" s="261" t="s">
        <v>1</v>
      </c>
      <c r="N136" s="262" t="s">
        <v>42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200</v>
      </c>
      <c r="AT136" s="238" t="s">
        <v>263</v>
      </c>
      <c r="AU136" s="238" t="s">
        <v>85</v>
      </c>
      <c r="AY136" s="16" t="s">
        <v>156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33</v>
      </c>
      <c r="BK136" s="239">
        <f>ROUND(I136*H136,2)</f>
        <v>0</v>
      </c>
      <c r="BL136" s="16" t="s">
        <v>162</v>
      </c>
      <c r="BM136" s="238" t="s">
        <v>2586</v>
      </c>
    </row>
    <row r="137" s="2" customFormat="1" ht="16.5" customHeight="1">
      <c r="A137" s="37"/>
      <c r="B137" s="38"/>
      <c r="C137" s="252" t="s">
        <v>200</v>
      </c>
      <c r="D137" s="252" t="s">
        <v>263</v>
      </c>
      <c r="E137" s="253" t="s">
        <v>2587</v>
      </c>
      <c r="F137" s="254" t="s">
        <v>2588</v>
      </c>
      <c r="G137" s="255" t="s">
        <v>234</v>
      </c>
      <c r="H137" s="256">
        <v>0.5</v>
      </c>
      <c r="I137" s="257"/>
      <c r="J137" s="258">
        <f>ROUND(I137*H137,2)</f>
        <v>0</v>
      </c>
      <c r="K137" s="259"/>
      <c r="L137" s="260"/>
      <c r="M137" s="261" t="s">
        <v>1</v>
      </c>
      <c r="N137" s="262" t="s">
        <v>42</v>
      </c>
      <c r="O137" s="90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200</v>
      </c>
      <c r="AT137" s="238" t="s">
        <v>263</v>
      </c>
      <c r="AU137" s="238" t="s">
        <v>85</v>
      </c>
      <c r="AY137" s="16" t="s">
        <v>156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33</v>
      </c>
      <c r="BK137" s="239">
        <f>ROUND(I137*H137,2)</f>
        <v>0</v>
      </c>
      <c r="BL137" s="16" t="s">
        <v>162</v>
      </c>
      <c r="BM137" s="238" t="s">
        <v>2589</v>
      </c>
    </row>
    <row r="138" s="2" customFormat="1" ht="21.75" customHeight="1">
      <c r="A138" s="37"/>
      <c r="B138" s="38"/>
      <c r="C138" s="252" t="s">
        <v>205</v>
      </c>
      <c r="D138" s="252" t="s">
        <v>263</v>
      </c>
      <c r="E138" s="253" t="s">
        <v>2590</v>
      </c>
      <c r="F138" s="254" t="s">
        <v>2591</v>
      </c>
      <c r="G138" s="255" t="s">
        <v>288</v>
      </c>
      <c r="H138" s="256">
        <v>6</v>
      </c>
      <c r="I138" s="257"/>
      <c r="J138" s="258">
        <f>ROUND(I138*H138,2)</f>
        <v>0</v>
      </c>
      <c r="K138" s="259"/>
      <c r="L138" s="260"/>
      <c r="M138" s="261" t="s">
        <v>1</v>
      </c>
      <c r="N138" s="262" t="s">
        <v>42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200</v>
      </c>
      <c r="AT138" s="238" t="s">
        <v>263</v>
      </c>
      <c r="AU138" s="238" t="s">
        <v>85</v>
      </c>
      <c r="AY138" s="16" t="s">
        <v>156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33</v>
      </c>
      <c r="BK138" s="239">
        <f>ROUND(I138*H138,2)</f>
        <v>0</v>
      </c>
      <c r="BL138" s="16" t="s">
        <v>162</v>
      </c>
      <c r="BM138" s="238" t="s">
        <v>2592</v>
      </c>
    </row>
    <row r="139" s="2" customFormat="1" ht="16.5" customHeight="1">
      <c r="A139" s="37"/>
      <c r="B139" s="38"/>
      <c r="C139" s="252" t="s">
        <v>211</v>
      </c>
      <c r="D139" s="252" t="s">
        <v>263</v>
      </c>
      <c r="E139" s="253" t="s">
        <v>2593</v>
      </c>
      <c r="F139" s="254" t="s">
        <v>2594</v>
      </c>
      <c r="G139" s="255" t="s">
        <v>288</v>
      </c>
      <c r="H139" s="256">
        <v>2</v>
      </c>
      <c r="I139" s="257"/>
      <c r="J139" s="258">
        <f>ROUND(I139*H139,2)</f>
        <v>0</v>
      </c>
      <c r="K139" s="259"/>
      <c r="L139" s="260"/>
      <c r="M139" s="261" t="s">
        <v>1</v>
      </c>
      <c r="N139" s="262" t="s">
        <v>42</v>
      </c>
      <c r="O139" s="90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8" t="s">
        <v>200</v>
      </c>
      <c r="AT139" s="238" t="s">
        <v>263</v>
      </c>
      <c r="AU139" s="238" t="s">
        <v>85</v>
      </c>
      <c r="AY139" s="16" t="s">
        <v>156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6" t="s">
        <v>33</v>
      </c>
      <c r="BK139" s="239">
        <f>ROUND(I139*H139,2)</f>
        <v>0</v>
      </c>
      <c r="BL139" s="16" t="s">
        <v>162</v>
      </c>
      <c r="BM139" s="238" t="s">
        <v>2595</v>
      </c>
    </row>
    <row r="140" s="2" customFormat="1" ht="24.15" customHeight="1">
      <c r="A140" s="37"/>
      <c r="B140" s="38"/>
      <c r="C140" s="252" t="s">
        <v>216</v>
      </c>
      <c r="D140" s="252" t="s">
        <v>263</v>
      </c>
      <c r="E140" s="253" t="s">
        <v>2596</v>
      </c>
      <c r="F140" s="254" t="s">
        <v>2597</v>
      </c>
      <c r="G140" s="255" t="s">
        <v>288</v>
      </c>
      <c r="H140" s="256">
        <v>1</v>
      </c>
      <c r="I140" s="257"/>
      <c r="J140" s="258">
        <f>ROUND(I140*H140,2)</f>
        <v>0</v>
      </c>
      <c r="K140" s="259"/>
      <c r="L140" s="260"/>
      <c r="M140" s="261" t="s">
        <v>1</v>
      </c>
      <c r="N140" s="262" t="s">
        <v>42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200</v>
      </c>
      <c r="AT140" s="238" t="s">
        <v>263</v>
      </c>
      <c r="AU140" s="238" t="s">
        <v>85</v>
      </c>
      <c r="AY140" s="16" t="s">
        <v>156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33</v>
      </c>
      <c r="BK140" s="239">
        <f>ROUND(I140*H140,2)</f>
        <v>0</v>
      </c>
      <c r="BL140" s="16" t="s">
        <v>162</v>
      </c>
      <c r="BM140" s="238" t="s">
        <v>2598</v>
      </c>
    </row>
    <row r="141" s="2" customFormat="1" ht="24.15" customHeight="1">
      <c r="A141" s="37"/>
      <c r="B141" s="38"/>
      <c r="C141" s="252" t="s">
        <v>8</v>
      </c>
      <c r="D141" s="252" t="s">
        <v>263</v>
      </c>
      <c r="E141" s="253" t="s">
        <v>2599</v>
      </c>
      <c r="F141" s="254" t="s">
        <v>2600</v>
      </c>
      <c r="G141" s="255" t="s">
        <v>288</v>
      </c>
      <c r="H141" s="256">
        <v>1</v>
      </c>
      <c r="I141" s="257"/>
      <c r="J141" s="258">
        <f>ROUND(I141*H141,2)</f>
        <v>0</v>
      </c>
      <c r="K141" s="259"/>
      <c r="L141" s="260"/>
      <c r="M141" s="261" t="s">
        <v>1</v>
      </c>
      <c r="N141" s="262" t="s">
        <v>42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200</v>
      </c>
      <c r="AT141" s="238" t="s">
        <v>263</v>
      </c>
      <c r="AU141" s="238" t="s">
        <v>85</v>
      </c>
      <c r="AY141" s="16" t="s">
        <v>156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33</v>
      </c>
      <c r="BK141" s="239">
        <f>ROUND(I141*H141,2)</f>
        <v>0</v>
      </c>
      <c r="BL141" s="16" t="s">
        <v>162</v>
      </c>
      <c r="BM141" s="238" t="s">
        <v>2601</v>
      </c>
    </row>
    <row r="142" s="2" customFormat="1" ht="37.8" customHeight="1">
      <c r="A142" s="37"/>
      <c r="B142" s="38"/>
      <c r="C142" s="226" t="s">
        <v>225</v>
      </c>
      <c r="D142" s="226" t="s">
        <v>158</v>
      </c>
      <c r="E142" s="227" t="s">
        <v>2602</v>
      </c>
      <c r="F142" s="228" t="s">
        <v>2603</v>
      </c>
      <c r="G142" s="229" t="s">
        <v>234</v>
      </c>
      <c r="H142" s="230">
        <v>0.01</v>
      </c>
      <c r="I142" s="231"/>
      <c r="J142" s="232">
        <f>ROUND(I142*H142,2)</f>
        <v>0</v>
      </c>
      <c r="K142" s="233"/>
      <c r="L142" s="43"/>
      <c r="M142" s="234" t="s">
        <v>1</v>
      </c>
      <c r="N142" s="235" t="s">
        <v>42</v>
      </c>
      <c r="O142" s="90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162</v>
      </c>
      <c r="AT142" s="238" t="s">
        <v>158</v>
      </c>
      <c r="AU142" s="238" t="s">
        <v>85</v>
      </c>
      <c r="AY142" s="16" t="s">
        <v>156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33</v>
      </c>
      <c r="BK142" s="239">
        <f>ROUND(I142*H142,2)</f>
        <v>0</v>
      </c>
      <c r="BL142" s="16" t="s">
        <v>162</v>
      </c>
      <c r="BM142" s="238" t="s">
        <v>2604</v>
      </c>
    </row>
    <row r="143" s="12" customFormat="1" ht="22.8" customHeight="1">
      <c r="A143" s="12"/>
      <c r="B143" s="210"/>
      <c r="C143" s="211"/>
      <c r="D143" s="212" t="s">
        <v>76</v>
      </c>
      <c r="E143" s="224" t="s">
        <v>1135</v>
      </c>
      <c r="F143" s="224" t="s">
        <v>2605</v>
      </c>
      <c r="G143" s="211"/>
      <c r="H143" s="211"/>
      <c r="I143" s="214"/>
      <c r="J143" s="225">
        <f>BK143</f>
        <v>0</v>
      </c>
      <c r="K143" s="211"/>
      <c r="L143" s="216"/>
      <c r="M143" s="217"/>
      <c r="N143" s="218"/>
      <c r="O143" s="218"/>
      <c r="P143" s="219">
        <f>SUM(P144:P146)</f>
        <v>0</v>
      </c>
      <c r="Q143" s="218"/>
      <c r="R143" s="219">
        <f>SUM(R144:R146)</f>
        <v>0</v>
      </c>
      <c r="S143" s="218"/>
      <c r="T143" s="220">
        <f>SUM(T144:T146)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1" t="s">
        <v>33</v>
      </c>
      <c r="AT143" s="222" t="s">
        <v>76</v>
      </c>
      <c r="AU143" s="222" t="s">
        <v>33</v>
      </c>
      <c r="AY143" s="221" t="s">
        <v>156</v>
      </c>
      <c r="BK143" s="223">
        <f>SUM(BK144:BK146)</f>
        <v>0</v>
      </c>
    </row>
    <row r="144" s="2" customFormat="1" ht="16.5" customHeight="1">
      <c r="A144" s="37"/>
      <c r="B144" s="38"/>
      <c r="C144" s="226" t="s">
        <v>231</v>
      </c>
      <c r="D144" s="226" t="s">
        <v>158</v>
      </c>
      <c r="E144" s="227" t="s">
        <v>2606</v>
      </c>
      <c r="F144" s="228" t="s">
        <v>2607</v>
      </c>
      <c r="G144" s="229" t="s">
        <v>161</v>
      </c>
      <c r="H144" s="230">
        <v>38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42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162</v>
      </c>
      <c r="AT144" s="238" t="s">
        <v>158</v>
      </c>
      <c r="AU144" s="238" t="s">
        <v>85</v>
      </c>
      <c r="AY144" s="16" t="s">
        <v>156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33</v>
      </c>
      <c r="BK144" s="239">
        <f>ROUND(I144*H144,2)</f>
        <v>0</v>
      </c>
      <c r="BL144" s="16" t="s">
        <v>162</v>
      </c>
      <c r="BM144" s="238" t="s">
        <v>2608</v>
      </c>
    </row>
    <row r="145" s="2" customFormat="1" ht="33" customHeight="1">
      <c r="A145" s="37"/>
      <c r="B145" s="38"/>
      <c r="C145" s="226" t="s">
        <v>237</v>
      </c>
      <c r="D145" s="226" t="s">
        <v>158</v>
      </c>
      <c r="E145" s="227" t="s">
        <v>2609</v>
      </c>
      <c r="F145" s="228" t="s">
        <v>2610</v>
      </c>
      <c r="G145" s="229" t="s">
        <v>161</v>
      </c>
      <c r="H145" s="230">
        <v>38</v>
      </c>
      <c r="I145" s="231"/>
      <c r="J145" s="232">
        <f>ROUND(I145*H145,2)</f>
        <v>0</v>
      </c>
      <c r="K145" s="233"/>
      <c r="L145" s="43"/>
      <c r="M145" s="234" t="s">
        <v>1</v>
      </c>
      <c r="N145" s="235" t="s">
        <v>42</v>
      </c>
      <c r="O145" s="90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162</v>
      </c>
      <c r="AT145" s="238" t="s">
        <v>158</v>
      </c>
      <c r="AU145" s="238" t="s">
        <v>85</v>
      </c>
      <c r="AY145" s="16" t="s">
        <v>156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33</v>
      </c>
      <c r="BK145" s="239">
        <f>ROUND(I145*H145,2)</f>
        <v>0</v>
      </c>
      <c r="BL145" s="16" t="s">
        <v>162</v>
      </c>
      <c r="BM145" s="238" t="s">
        <v>2611</v>
      </c>
    </row>
    <row r="146" s="2" customFormat="1" ht="16.5" customHeight="1">
      <c r="A146" s="37"/>
      <c r="B146" s="38"/>
      <c r="C146" s="252" t="s">
        <v>243</v>
      </c>
      <c r="D146" s="252" t="s">
        <v>263</v>
      </c>
      <c r="E146" s="253" t="s">
        <v>2612</v>
      </c>
      <c r="F146" s="254" t="s">
        <v>2613</v>
      </c>
      <c r="G146" s="255" t="s">
        <v>2614</v>
      </c>
      <c r="H146" s="256">
        <v>0.10000000000000001</v>
      </c>
      <c r="I146" s="257"/>
      <c r="J146" s="258">
        <f>ROUND(I146*H146,2)</f>
        <v>0</v>
      </c>
      <c r="K146" s="259"/>
      <c r="L146" s="260"/>
      <c r="M146" s="261" t="s">
        <v>1</v>
      </c>
      <c r="N146" s="262" t="s">
        <v>42</v>
      </c>
      <c r="O146" s="90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200</v>
      </c>
      <c r="AT146" s="238" t="s">
        <v>263</v>
      </c>
      <c r="AU146" s="238" t="s">
        <v>85</v>
      </c>
      <c r="AY146" s="16" t="s">
        <v>156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33</v>
      </c>
      <c r="BK146" s="239">
        <f>ROUND(I146*H146,2)</f>
        <v>0</v>
      </c>
      <c r="BL146" s="16" t="s">
        <v>162</v>
      </c>
      <c r="BM146" s="238" t="s">
        <v>2615</v>
      </c>
    </row>
    <row r="147" s="12" customFormat="1" ht="22.8" customHeight="1">
      <c r="A147" s="12"/>
      <c r="B147" s="210"/>
      <c r="C147" s="211"/>
      <c r="D147" s="212" t="s">
        <v>76</v>
      </c>
      <c r="E147" s="224" t="s">
        <v>1141</v>
      </c>
      <c r="F147" s="224" t="s">
        <v>2616</v>
      </c>
      <c r="G147" s="211"/>
      <c r="H147" s="211"/>
      <c r="I147" s="214"/>
      <c r="J147" s="225">
        <f>BK147</f>
        <v>0</v>
      </c>
      <c r="K147" s="211"/>
      <c r="L147" s="216"/>
      <c r="M147" s="217"/>
      <c r="N147" s="218"/>
      <c r="O147" s="218"/>
      <c r="P147" s="219">
        <f>SUM(P148:P159)</f>
        <v>0</v>
      </c>
      <c r="Q147" s="218"/>
      <c r="R147" s="219">
        <f>SUM(R148:R159)</f>
        <v>0</v>
      </c>
      <c r="S147" s="218"/>
      <c r="T147" s="220">
        <f>SUM(T148:T159)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1" t="s">
        <v>33</v>
      </c>
      <c r="AT147" s="222" t="s">
        <v>76</v>
      </c>
      <c r="AU147" s="222" t="s">
        <v>33</v>
      </c>
      <c r="AY147" s="221" t="s">
        <v>156</v>
      </c>
      <c r="BK147" s="223">
        <f>SUM(BK148:BK159)</f>
        <v>0</v>
      </c>
    </row>
    <row r="148" s="2" customFormat="1" ht="33" customHeight="1">
      <c r="A148" s="37"/>
      <c r="B148" s="38"/>
      <c r="C148" s="226" t="s">
        <v>251</v>
      </c>
      <c r="D148" s="226" t="s">
        <v>158</v>
      </c>
      <c r="E148" s="227" t="s">
        <v>2617</v>
      </c>
      <c r="F148" s="228" t="s">
        <v>2618</v>
      </c>
      <c r="G148" s="229" t="s">
        <v>288</v>
      </c>
      <c r="H148" s="230">
        <v>31</v>
      </c>
      <c r="I148" s="231"/>
      <c r="J148" s="232">
        <f>ROUND(I148*H148,2)</f>
        <v>0</v>
      </c>
      <c r="K148" s="233"/>
      <c r="L148" s="43"/>
      <c r="M148" s="234" t="s">
        <v>1</v>
      </c>
      <c r="N148" s="235" t="s">
        <v>42</v>
      </c>
      <c r="O148" s="90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162</v>
      </c>
      <c r="AT148" s="238" t="s">
        <v>158</v>
      </c>
      <c r="AU148" s="238" t="s">
        <v>85</v>
      </c>
      <c r="AY148" s="16" t="s">
        <v>156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33</v>
      </c>
      <c r="BK148" s="239">
        <f>ROUND(I148*H148,2)</f>
        <v>0</v>
      </c>
      <c r="BL148" s="16" t="s">
        <v>162</v>
      </c>
      <c r="BM148" s="238" t="s">
        <v>2619</v>
      </c>
    </row>
    <row r="149" s="2" customFormat="1" ht="33" customHeight="1">
      <c r="A149" s="37"/>
      <c r="B149" s="38"/>
      <c r="C149" s="226" t="s">
        <v>257</v>
      </c>
      <c r="D149" s="226" t="s">
        <v>158</v>
      </c>
      <c r="E149" s="227" t="s">
        <v>2620</v>
      </c>
      <c r="F149" s="228" t="s">
        <v>2621</v>
      </c>
      <c r="G149" s="229" t="s">
        <v>288</v>
      </c>
      <c r="H149" s="230">
        <v>31</v>
      </c>
      <c r="I149" s="231"/>
      <c r="J149" s="232">
        <f>ROUND(I149*H149,2)</f>
        <v>0</v>
      </c>
      <c r="K149" s="233"/>
      <c r="L149" s="43"/>
      <c r="M149" s="234" t="s">
        <v>1</v>
      </c>
      <c r="N149" s="235" t="s">
        <v>42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162</v>
      </c>
      <c r="AT149" s="238" t="s">
        <v>158</v>
      </c>
      <c r="AU149" s="238" t="s">
        <v>85</v>
      </c>
      <c r="AY149" s="16" t="s">
        <v>156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33</v>
      </c>
      <c r="BK149" s="239">
        <f>ROUND(I149*H149,2)</f>
        <v>0</v>
      </c>
      <c r="BL149" s="16" t="s">
        <v>162</v>
      </c>
      <c r="BM149" s="238" t="s">
        <v>2622</v>
      </c>
    </row>
    <row r="150" s="2" customFormat="1" ht="16.5" customHeight="1">
      <c r="A150" s="37"/>
      <c r="B150" s="38"/>
      <c r="C150" s="226" t="s">
        <v>262</v>
      </c>
      <c r="D150" s="226" t="s">
        <v>158</v>
      </c>
      <c r="E150" s="227" t="s">
        <v>2623</v>
      </c>
      <c r="F150" s="228" t="s">
        <v>2624</v>
      </c>
      <c r="G150" s="229" t="s">
        <v>161</v>
      </c>
      <c r="H150" s="230">
        <v>38</v>
      </c>
      <c r="I150" s="231"/>
      <c r="J150" s="232">
        <f>ROUND(I150*H150,2)</f>
        <v>0</v>
      </c>
      <c r="K150" s="233"/>
      <c r="L150" s="43"/>
      <c r="M150" s="234" t="s">
        <v>1</v>
      </c>
      <c r="N150" s="235" t="s">
        <v>42</v>
      </c>
      <c r="O150" s="90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162</v>
      </c>
      <c r="AT150" s="238" t="s">
        <v>158</v>
      </c>
      <c r="AU150" s="238" t="s">
        <v>85</v>
      </c>
      <c r="AY150" s="16" t="s">
        <v>156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33</v>
      </c>
      <c r="BK150" s="239">
        <f>ROUND(I150*H150,2)</f>
        <v>0</v>
      </c>
      <c r="BL150" s="16" t="s">
        <v>162</v>
      </c>
      <c r="BM150" s="238" t="s">
        <v>2625</v>
      </c>
    </row>
    <row r="151" s="2" customFormat="1" ht="16.5" customHeight="1">
      <c r="A151" s="37"/>
      <c r="B151" s="38"/>
      <c r="C151" s="252" t="s">
        <v>269</v>
      </c>
      <c r="D151" s="252" t="s">
        <v>263</v>
      </c>
      <c r="E151" s="253" t="s">
        <v>2626</v>
      </c>
      <c r="F151" s="254" t="s">
        <v>2627</v>
      </c>
      <c r="G151" s="255" t="s">
        <v>234</v>
      </c>
      <c r="H151" s="256">
        <v>6</v>
      </c>
      <c r="I151" s="257"/>
      <c r="J151" s="258">
        <f>ROUND(I151*H151,2)</f>
        <v>0</v>
      </c>
      <c r="K151" s="259"/>
      <c r="L151" s="260"/>
      <c r="M151" s="261" t="s">
        <v>1</v>
      </c>
      <c r="N151" s="262" t="s">
        <v>42</v>
      </c>
      <c r="O151" s="90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200</v>
      </c>
      <c r="AT151" s="238" t="s">
        <v>263</v>
      </c>
      <c r="AU151" s="238" t="s">
        <v>85</v>
      </c>
      <c r="AY151" s="16" t="s">
        <v>156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33</v>
      </c>
      <c r="BK151" s="239">
        <f>ROUND(I151*H151,2)</f>
        <v>0</v>
      </c>
      <c r="BL151" s="16" t="s">
        <v>162</v>
      </c>
      <c r="BM151" s="238" t="s">
        <v>2628</v>
      </c>
    </row>
    <row r="152" s="2" customFormat="1" ht="16.5" customHeight="1">
      <c r="A152" s="37"/>
      <c r="B152" s="38"/>
      <c r="C152" s="252" t="s">
        <v>7</v>
      </c>
      <c r="D152" s="252" t="s">
        <v>263</v>
      </c>
      <c r="E152" s="253" t="s">
        <v>2629</v>
      </c>
      <c r="F152" s="254" t="s">
        <v>2630</v>
      </c>
      <c r="G152" s="255" t="s">
        <v>288</v>
      </c>
      <c r="H152" s="256">
        <v>10</v>
      </c>
      <c r="I152" s="257"/>
      <c r="J152" s="258">
        <f>ROUND(I152*H152,2)</f>
        <v>0</v>
      </c>
      <c r="K152" s="259"/>
      <c r="L152" s="260"/>
      <c r="M152" s="261" t="s">
        <v>1</v>
      </c>
      <c r="N152" s="262" t="s">
        <v>42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200</v>
      </c>
      <c r="AT152" s="238" t="s">
        <v>263</v>
      </c>
      <c r="AU152" s="238" t="s">
        <v>85</v>
      </c>
      <c r="AY152" s="16" t="s">
        <v>156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33</v>
      </c>
      <c r="BK152" s="239">
        <f>ROUND(I152*H152,2)</f>
        <v>0</v>
      </c>
      <c r="BL152" s="16" t="s">
        <v>162</v>
      </c>
      <c r="BM152" s="238" t="s">
        <v>2631</v>
      </c>
    </row>
    <row r="153" s="2" customFormat="1" ht="16.5" customHeight="1">
      <c r="A153" s="37"/>
      <c r="B153" s="38"/>
      <c r="C153" s="252" t="s">
        <v>279</v>
      </c>
      <c r="D153" s="252" t="s">
        <v>263</v>
      </c>
      <c r="E153" s="253" t="s">
        <v>2632</v>
      </c>
      <c r="F153" s="254" t="s">
        <v>2633</v>
      </c>
      <c r="G153" s="255" t="s">
        <v>288</v>
      </c>
      <c r="H153" s="256">
        <v>2</v>
      </c>
      <c r="I153" s="257"/>
      <c r="J153" s="258">
        <f>ROUND(I153*H153,2)</f>
        <v>0</v>
      </c>
      <c r="K153" s="259"/>
      <c r="L153" s="260"/>
      <c r="M153" s="261" t="s">
        <v>1</v>
      </c>
      <c r="N153" s="262" t="s">
        <v>42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200</v>
      </c>
      <c r="AT153" s="238" t="s">
        <v>263</v>
      </c>
      <c r="AU153" s="238" t="s">
        <v>85</v>
      </c>
      <c r="AY153" s="16" t="s">
        <v>156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33</v>
      </c>
      <c r="BK153" s="239">
        <f>ROUND(I153*H153,2)</f>
        <v>0</v>
      </c>
      <c r="BL153" s="16" t="s">
        <v>162</v>
      </c>
      <c r="BM153" s="238" t="s">
        <v>2634</v>
      </c>
    </row>
    <row r="154" s="2" customFormat="1" ht="16.5" customHeight="1">
      <c r="A154" s="37"/>
      <c r="B154" s="38"/>
      <c r="C154" s="252" t="s">
        <v>285</v>
      </c>
      <c r="D154" s="252" t="s">
        <v>263</v>
      </c>
      <c r="E154" s="253" t="s">
        <v>2635</v>
      </c>
      <c r="F154" s="254" t="s">
        <v>2636</v>
      </c>
      <c r="G154" s="255" t="s">
        <v>288</v>
      </c>
      <c r="H154" s="256">
        <v>5</v>
      </c>
      <c r="I154" s="257"/>
      <c r="J154" s="258">
        <f>ROUND(I154*H154,2)</f>
        <v>0</v>
      </c>
      <c r="K154" s="259"/>
      <c r="L154" s="260"/>
      <c r="M154" s="261" t="s">
        <v>1</v>
      </c>
      <c r="N154" s="262" t="s">
        <v>42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200</v>
      </c>
      <c r="AT154" s="238" t="s">
        <v>263</v>
      </c>
      <c r="AU154" s="238" t="s">
        <v>85</v>
      </c>
      <c r="AY154" s="16" t="s">
        <v>156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33</v>
      </c>
      <c r="BK154" s="239">
        <f>ROUND(I154*H154,2)</f>
        <v>0</v>
      </c>
      <c r="BL154" s="16" t="s">
        <v>162</v>
      </c>
      <c r="BM154" s="238" t="s">
        <v>2637</v>
      </c>
    </row>
    <row r="155" s="2" customFormat="1" ht="16.5" customHeight="1">
      <c r="A155" s="37"/>
      <c r="B155" s="38"/>
      <c r="C155" s="252" t="s">
        <v>290</v>
      </c>
      <c r="D155" s="252" t="s">
        <v>263</v>
      </c>
      <c r="E155" s="253" t="s">
        <v>2638</v>
      </c>
      <c r="F155" s="254" t="s">
        <v>2639</v>
      </c>
      <c r="G155" s="255" t="s">
        <v>288</v>
      </c>
      <c r="H155" s="256">
        <v>3</v>
      </c>
      <c r="I155" s="257"/>
      <c r="J155" s="258">
        <f>ROUND(I155*H155,2)</f>
        <v>0</v>
      </c>
      <c r="K155" s="259"/>
      <c r="L155" s="260"/>
      <c r="M155" s="261" t="s">
        <v>1</v>
      </c>
      <c r="N155" s="262" t="s">
        <v>42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200</v>
      </c>
      <c r="AT155" s="238" t="s">
        <v>263</v>
      </c>
      <c r="AU155" s="238" t="s">
        <v>85</v>
      </c>
      <c r="AY155" s="16" t="s">
        <v>156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33</v>
      </c>
      <c r="BK155" s="239">
        <f>ROUND(I155*H155,2)</f>
        <v>0</v>
      </c>
      <c r="BL155" s="16" t="s">
        <v>162</v>
      </c>
      <c r="BM155" s="238" t="s">
        <v>2640</v>
      </c>
    </row>
    <row r="156" s="2" customFormat="1" ht="16.5" customHeight="1">
      <c r="A156" s="37"/>
      <c r="B156" s="38"/>
      <c r="C156" s="252" t="s">
        <v>295</v>
      </c>
      <c r="D156" s="252" t="s">
        <v>263</v>
      </c>
      <c r="E156" s="253" t="s">
        <v>2641</v>
      </c>
      <c r="F156" s="254" t="s">
        <v>2642</v>
      </c>
      <c r="G156" s="255" t="s">
        <v>288</v>
      </c>
      <c r="H156" s="256">
        <v>1</v>
      </c>
      <c r="I156" s="257"/>
      <c r="J156" s="258">
        <f>ROUND(I156*H156,2)</f>
        <v>0</v>
      </c>
      <c r="K156" s="259"/>
      <c r="L156" s="260"/>
      <c r="M156" s="261" t="s">
        <v>1</v>
      </c>
      <c r="N156" s="262" t="s">
        <v>42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200</v>
      </c>
      <c r="AT156" s="238" t="s">
        <v>263</v>
      </c>
      <c r="AU156" s="238" t="s">
        <v>85</v>
      </c>
      <c r="AY156" s="16" t="s">
        <v>156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33</v>
      </c>
      <c r="BK156" s="239">
        <f>ROUND(I156*H156,2)</f>
        <v>0</v>
      </c>
      <c r="BL156" s="16" t="s">
        <v>162</v>
      </c>
      <c r="BM156" s="238" t="s">
        <v>2643</v>
      </c>
    </row>
    <row r="157" s="2" customFormat="1" ht="16.5" customHeight="1">
      <c r="A157" s="37"/>
      <c r="B157" s="38"/>
      <c r="C157" s="252" t="s">
        <v>301</v>
      </c>
      <c r="D157" s="252" t="s">
        <v>263</v>
      </c>
      <c r="E157" s="253" t="s">
        <v>2644</v>
      </c>
      <c r="F157" s="254" t="s">
        <v>2645</v>
      </c>
      <c r="G157" s="255" t="s">
        <v>288</v>
      </c>
      <c r="H157" s="256">
        <v>1</v>
      </c>
      <c r="I157" s="257"/>
      <c r="J157" s="258">
        <f>ROUND(I157*H157,2)</f>
        <v>0</v>
      </c>
      <c r="K157" s="259"/>
      <c r="L157" s="260"/>
      <c r="M157" s="261" t="s">
        <v>1</v>
      </c>
      <c r="N157" s="262" t="s">
        <v>42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200</v>
      </c>
      <c r="AT157" s="238" t="s">
        <v>263</v>
      </c>
      <c r="AU157" s="238" t="s">
        <v>85</v>
      </c>
      <c r="AY157" s="16" t="s">
        <v>156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33</v>
      </c>
      <c r="BK157" s="239">
        <f>ROUND(I157*H157,2)</f>
        <v>0</v>
      </c>
      <c r="BL157" s="16" t="s">
        <v>162</v>
      </c>
      <c r="BM157" s="238" t="s">
        <v>2646</v>
      </c>
    </row>
    <row r="158" s="2" customFormat="1" ht="16.5" customHeight="1">
      <c r="A158" s="37"/>
      <c r="B158" s="38"/>
      <c r="C158" s="252" t="s">
        <v>306</v>
      </c>
      <c r="D158" s="252" t="s">
        <v>263</v>
      </c>
      <c r="E158" s="253" t="s">
        <v>2647</v>
      </c>
      <c r="F158" s="254" t="s">
        <v>2648</v>
      </c>
      <c r="G158" s="255" t="s">
        <v>288</v>
      </c>
      <c r="H158" s="256">
        <v>3</v>
      </c>
      <c r="I158" s="257"/>
      <c r="J158" s="258">
        <f>ROUND(I158*H158,2)</f>
        <v>0</v>
      </c>
      <c r="K158" s="259"/>
      <c r="L158" s="260"/>
      <c r="M158" s="261" t="s">
        <v>1</v>
      </c>
      <c r="N158" s="262" t="s">
        <v>42</v>
      </c>
      <c r="O158" s="90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200</v>
      </c>
      <c r="AT158" s="238" t="s">
        <v>263</v>
      </c>
      <c r="AU158" s="238" t="s">
        <v>85</v>
      </c>
      <c r="AY158" s="16" t="s">
        <v>156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33</v>
      </c>
      <c r="BK158" s="239">
        <f>ROUND(I158*H158,2)</f>
        <v>0</v>
      </c>
      <c r="BL158" s="16" t="s">
        <v>162</v>
      </c>
      <c r="BM158" s="238" t="s">
        <v>2649</v>
      </c>
    </row>
    <row r="159" s="2" customFormat="1" ht="16.5" customHeight="1">
      <c r="A159" s="37"/>
      <c r="B159" s="38"/>
      <c r="C159" s="252" t="s">
        <v>311</v>
      </c>
      <c r="D159" s="252" t="s">
        <v>263</v>
      </c>
      <c r="E159" s="253" t="s">
        <v>2650</v>
      </c>
      <c r="F159" s="254" t="s">
        <v>2651</v>
      </c>
      <c r="G159" s="255" t="s">
        <v>288</v>
      </c>
      <c r="H159" s="256">
        <v>6</v>
      </c>
      <c r="I159" s="257"/>
      <c r="J159" s="258">
        <f>ROUND(I159*H159,2)</f>
        <v>0</v>
      </c>
      <c r="K159" s="259"/>
      <c r="L159" s="260"/>
      <c r="M159" s="261" t="s">
        <v>1</v>
      </c>
      <c r="N159" s="262" t="s">
        <v>42</v>
      </c>
      <c r="O159" s="90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200</v>
      </c>
      <c r="AT159" s="238" t="s">
        <v>263</v>
      </c>
      <c r="AU159" s="238" t="s">
        <v>85</v>
      </c>
      <c r="AY159" s="16" t="s">
        <v>156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33</v>
      </c>
      <c r="BK159" s="239">
        <f>ROUND(I159*H159,2)</f>
        <v>0</v>
      </c>
      <c r="BL159" s="16" t="s">
        <v>162</v>
      </c>
      <c r="BM159" s="238" t="s">
        <v>2652</v>
      </c>
    </row>
    <row r="160" s="12" customFormat="1" ht="22.8" customHeight="1">
      <c r="A160" s="12"/>
      <c r="B160" s="210"/>
      <c r="C160" s="211"/>
      <c r="D160" s="212" t="s">
        <v>76</v>
      </c>
      <c r="E160" s="224" t="s">
        <v>989</v>
      </c>
      <c r="F160" s="224" t="s">
        <v>990</v>
      </c>
      <c r="G160" s="211"/>
      <c r="H160" s="211"/>
      <c r="I160" s="214"/>
      <c r="J160" s="225">
        <f>BK160</f>
        <v>0</v>
      </c>
      <c r="K160" s="211"/>
      <c r="L160" s="216"/>
      <c r="M160" s="217"/>
      <c r="N160" s="218"/>
      <c r="O160" s="218"/>
      <c r="P160" s="219">
        <f>P161</f>
        <v>0</v>
      </c>
      <c r="Q160" s="218"/>
      <c r="R160" s="219">
        <f>R161</f>
        <v>0</v>
      </c>
      <c r="S160" s="218"/>
      <c r="T160" s="220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1" t="s">
        <v>33</v>
      </c>
      <c r="AT160" s="222" t="s">
        <v>76</v>
      </c>
      <c r="AU160" s="222" t="s">
        <v>33</v>
      </c>
      <c r="AY160" s="221" t="s">
        <v>156</v>
      </c>
      <c r="BK160" s="223">
        <f>BK161</f>
        <v>0</v>
      </c>
    </row>
    <row r="161" s="2" customFormat="1" ht="24.15" customHeight="1">
      <c r="A161" s="37"/>
      <c r="B161" s="38"/>
      <c r="C161" s="226" t="s">
        <v>316</v>
      </c>
      <c r="D161" s="226" t="s">
        <v>158</v>
      </c>
      <c r="E161" s="227" t="s">
        <v>2653</v>
      </c>
      <c r="F161" s="228" t="s">
        <v>2654</v>
      </c>
      <c r="G161" s="229" t="s">
        <v>234</v>
      </c>
      <c r="H161" s="230">
        <v>8</v>
      </c>
      <c r="I161" s="231"/>
      <c r="J161" s="232">
        <f>ROUND(I161*H161,2)</f>
        <v>0</v>
      </c>
      <c r="K161" s="233"/>
      <c r="L161" s="43"/>
      <c r="M161" s="234" t="s">
        <v>1</v>
      </c>
      <c r="N161" s="235" t="s">
        <v>42</v>
      </c>
      <c r="O161" s="90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162</v>
      </c>
      <c r="AT161" s="238" t="s">
        <v>158</v>
      </c>
      <c r="AU161" s="238" t="s">
        <v>85</v>
      </c>
      <c r="AY161" s="16" t="s">
        <v>156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33</v>
      </c>
      <c r="BK161" s="239">
        <f>ROUND(I161*H161,2)</f>
        <v>0</v>
      </c>
      <c r="BL161" s="16" t="s">
        <v>162</v>
      </c>
      <c r="BM161" s="238" t="s">
        <v>2655</v>
      </c>
    </row>
    <row r="162" s="12" customFormat="1" ht="25.92" customHeight="1">
      <c r="A162" s="12"/>
      <c r="B162" s="210"/>
      <c r="C162" s="211"/>
      <c r="D162" s="212" t="s">
        <v>76</v>
      </c>
      <c r="E162" s="213" t="s">
        <v>1567</v>
      </c>
      <c r="F162" s="213" t="s">
        <v>1568</v>
      </c>
      <c r="G162" s="211"/>
      <c r="H162" s="211"/>
      <c r="I162" s="214"/>
      <c r="J162" s="215">
        <f>BK162</f>
        <v>0</v>
      </c>
      <c r="K162" s="211"/>
      <c r="L162" s="216"/>
      <c r="M162" s="217"/>
      <c r="N162" s="218"/>
      <c r="O162" s="218"/>
      <c r="P162" s="219">
        <f>P163</f>
        <v>0</v>
      </c>
      <c r="Q162" s="218"/>
      <c r="R162" s="219">
        <f>R163</f>
        <v>0</v>
      </c>
      <c r="S162" s="218"/>
      <c r="T162" s="220">
        <f>T163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1" t="s">
        <v>183</v>
      </c>
      <c r="AT162" s="222" t="s">
        <v>76</v>
      </c>
      <c r="AU162" s="222" t="s">
        <v>77</v>
      </c>
      <c r="AY162" s="221" t="s">
        <v>156</v>
      </c>
      <c r="BK162" s="223">
        <f>BK163</f>
        <v>0</v>
      </c>
    </row>
    <row r="163" s="12" customFormat="1" ht="22.8" customHeight="1">
      <c r="A163" s="12"/>
      <c r="B163" s="210"/>
      <c r="C163" s="211"/>
      <c r="D163" s="212" t="s">
        <v>76</v>
      </c>
      <c r="E163" s="224" t="s">
        <v>1584</v>
      </c>
      <c r="F163" s="224" t="s">
        <v>1585</v>
      </c>
      <c r="G163" s="211"/>
      <c r="H163" s="211"/>
      <c r="I163" s="214"/>
      <c r="J163" s="225">
        <f>BK163</f>
        <v>0</v>
      </c>
      <c r="K163" s="211"/>
      <c r="L163" s="216"/>
      <c r="M163" s="217"/>
      <c r="N163" s="218"/>
      <c r="O163" s="218"/>
      <c r="P163" s="219">
        <f>P164</f>
        <v>0</v>
      </c>
      <c r="Q163" s="218"/>
      <c r="R163" s="219">
        <f>R164</f>
        <v>0</v>
      </c>
      <c r="S163" s="218"/>
      <c r="T163" s="220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1" t="s">
        <v>183</v>
      </c>
      <c r="AT163" s="222" t="s">
        <v>76</v>
      </c>
      <c r="AU163" s="222" t="s">
        <v>33</v>
      </c>
      <c r="AY163" s="221" t="s">
        <v>156</v>
      </c>
      <c r="BK163" s="223">
        <f>BK164</f>
        <v>0</v>
      </c>
    </row>
    <row r="164" s="2" customFormat="1" ht="16.5" customHeight="1">
      <c r="A164" s="37"/>
      <c r="B164" s="38"/>
      <c r="C164" s="226" t="s">
        <v>320</v>
      </c>
      <c r="D164" s="226" t="s">
        <v>158</v>
      </c>
      <c r="E164" s="227" t="s">
        <v>1587</v>
      </c>
      <c r="F164" s="228" t="s">
        <v>1585</v>
      </c>
      <c r="G164" s="229" t="s">
        <v>1376</v>
      </c>
      <c r="H164" s="273"/>
      <c r="I164" s="231"/>
      <c r="J164" s="232">
        <f>ROUND(I164*H164,2)</f>
        <v>0</v>
      </c>
      <c r="K164" s="233"/>
      <c r="L164" s="43"/>
      <c r="M164" s="274" t="s">
        <v>1</v>
      </c>
      <c r="N164" s="275" t="s">
        <v>42</v>
      </c>
      <c r="O164" s="276"/>
      <c r="P164" s="277">
        <f>O164*H164</f>
        <v>0</v>
      </c>
      <c r="Q164" s="277">
        <v>0</v>
      </c>
      <c r="R164" s="277">
        <f>Q164*H164</f>
        <v>0</v>
      </c>
      <c r="S164" s="277">
        <v>0</v>
      </c>
      <c r="T164" s="278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1574</v>
      </c>
      <c r="AT164" s="238" t="s">
        <v>158</v>
      </c>
      <c r="AU164" s="238" t="s">
        <v>85</v>
      </c>
      <c r="AY164" s="16" t="s">
        <v>156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33</v>
      </c>
      <c r="BK164" s="239">
        <f>ROUND(I164*H164,2)</f>
        <v>0</v>
      </c>
      <c r="BL164" s="16" t="s">
        <v>1574</v>
      </c>
      <c r="BM164" s="238" t="s">
        <v>2656</v>
      </c>
    </row>
    <row r="165" s="2" customFormat="1" ht="6.96" customHeight="1">
      <c r="A165" s="37"/>
      <c r="B165" s="65"/>
      <c r="C165" s="66"/>
      <c r="D165" s="66"/>
      <c r="E165" s="66"/>
      <c r="F165" s="66"/>
      <c r="G165" s="66"/>
      <c r="H165" s="66"/>
      <c r="I165" s="66"/>
      <c r="J165" s="66"/>
      <c r="K165" s="66"/>
      <c r="L165" s="43"/>
      <c r="M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</row>
  </sheetData>
  <sheetProtection sheet="1" autoFilter="0" formatColumns="0" formatRows="0" objects="1" scenarios="1" spinCount="100000" saltValue="PYJiQzvvIiLA7R5X4OOhXZ4voGo0frkdu4afQo8q+hbuKTRkIgtkvSMUDkSGHVxeNg73+WPWu3E909kJ7VvxeA==" hashValue="K+j5pLIXD4NO+U1EKDApMgTXOIfG21D5lPOPTWLULVnNtDTXEHKo/v/PI7JEGnql3s+XLdcL3IEGm37RIY2a5Q==" algorithmName="SHA-512" password="F695"/>
  <autoFilter ref="C126:K16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103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104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26.25" customHeight="1">
      <c r="B7" s="19"/>
      <c r="E7" s="150" t="str">
        <f>'Rekapitulace stavby'!K6</f>
        <v>Venkovní odborná učebna a plocha oddychu a relaxace p.č.st.227/8, p.č.3145 v k.ú. Horažďovice</v>
      </c>
      <c r="F7" s="149"/>
      <c r="G7" s="149"/>
      <c r="H7" s="149"/>
      <c r="L7" s="19"/>
    </row>
    <row r="8" s="1" customFormat="1" ht="12" customHeight="1">
      <c r="B8" s="19"/>
      <c r="D8" s="149" t="s">
        <v>105</v>
      </c>
      <c r="L8" s="19"/>
    </row>
    <row r="9" s="2" customFormat="1" ht="16.5" customHeight="1">
      <c r="A9" s="37"/>
      <c r="B9" s="43"/>
      <c r="C9" s="37"/>
      <c r="D9" s="37"/>
      <c r="E9" s="150" t="s">
        <v>2333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1589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2657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16. 1. 2025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32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34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35</v>
      </c>
      <c r="F26" s="37"/>
      <c r="G26" s="37"/>
      <c r="H26" s="37"/>
      <c r="I26" s="149" t="s">
        <v>27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36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37</v>
      </c>
      <c r="E32" s="37"/>
      <c r="F32" s="37"/>
      <c r="G32" s="37"/>
      <c r="H32" s="37"/>
      <c r="I32" s="37"/>
      <c r="J32" s="159">
        <f>ROUND(J128, 0)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39</v>
      </c>
      <c r="G34" s="37"/>
      <c r="H34" s="37"/>
      <c r="I34" s="160" t="s">
        <v>38</v>
      </c>
      <c r="J34" s="160" t="s">
        <v>40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41</v>
      </c>
      <c r="E35" s="149" t="s">
        <v>42</v>
      </c>
      <c r="F35" s="162">
        <f>ROUND((SUM(BE128:BE174)),  0)</f>
        <v>0</v>
      </c>
      <c r="G35" s="37"/>
      <c r="H35" s="37"/>
      <c r="I35" s="163">
        <v>0.20999999999999999</v>
      </c>
      <c r="J35" s="162">
        <f>ROUND(((SUM(BE128:BE174))*I35),  0)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43</v>
      </c>
      <c r="F36" s="162">
        <f>ROUND((SUM(BF128:BF174)),  0)</f>
        <v>0</v>
      </c>
      <c r="G36" s="37"/>
      <c r="H36" s="37"/>
      <c r="I36" s="163">
        <v>0.12</v>
      </c>
      <c r="J36" s="162">
        <f>ROUND(((SUM(BF128:BF174))*I36),  0)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44</v>
      </c>
      <c r="F37" s="162">
        <f>ROUND((SUM(BG128:BG174)),  0)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45</v>
      </c>
      <c r="F38" s="162">
        <f>ROUND((SUM(BH128:BH174)),  0)</f>
        <v>0</v>
      </c>
      <c r="G38" s="37"/>
      <c r="H38" s="37"/>
      <c r="I38" s="163">
        <v>0.12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46</v>
      </c>
      <c r="F39" s="162">
        <f>ROUND((SUM(BI128:BI174)),  0)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47</v>
      </c>
      <c r="E41" s="166"/>
      <c r="F41" s="166"/>
      <c r="G41" s="167" t="s">
        <v>48</v>
      </c>
      <c r="H41" s="168" t="s">
        <v>49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50</v>
      </c>
      <c r="E50" s="172"/>
      <c r="F50" s="172"/>
      <c r="G50" s="171" t="s">
        <v>51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4"/>
      <c r="J61" s="176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54</v>
      </c>
      <c r="E65" s="177"/>
      <c r="F65" s="177"/>
      <c r="G65" s="171" t="s">
        <v>55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4"/>
      <c r="J76" s="176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82" t="str">
        <f>E7</f>
        <v>Venkovní odborná učebna a plocha oddychu a relaxace p.č.st.227/8, p.č.3145 v k.ú. Horažďovice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105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2333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1589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022 - Elektro - hromosvod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Horažďovice</v>
      </c>
      <c r="G91" s="39"/>
      <c r="H91" s="39"/>
      <c r="I91" s="31" t="s">
        <v>22</v>
      </c>
      <c r="J91" s="78" t="str">
        <f>IF(J14="","",J14)</f>
        <v>16. 1. 2025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Střední škola Horažďovice</v>
      </c>
      <c r="G93" s="39"/>
      <c r="H93" s="39"/>
      <c r="I93" s="31" t="s">
        <v>30</v>
      </c>
      <c r="J93" s="35" t="str">
        <f>E23</f>
        <v>Ing. Martin Liška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5.6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34</v>
      </c>
      <c r="J94" s="35" t="str">
        <f>E26</f>
        <v>KASTA - kalkulace staveb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108</v>
      </c>
      <c r="D96" s="184"/>
      <c r="E96" s="184"/>
      <c r="F96" s="184"/>
      <c r="G96" s="184"/>
      <c r="H96" s="184"/>
      <c r="I96" s="184"/>
      <c r="J96" s="185" t="s">
        <v>109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110</v>
      </c>
      <c r="D98" s="39"/>
      <c r="E98" s="39"/>
      <c r="F98" s="39"/>
      <c r="G98" s="39"/>
      <c r="H98" s="39"/>
      <c r="I98" s="39"/>
      <c r="J98" s="109">
        <f>J128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111</v>
      </c>
    </row>
    <row r="99" s="9" customFormat="1" ht="24.96" customHeight="1">
      <c r="A99" s="9"/>
      <c r="B99" s="187"/>
      <c r="C99" s="188"/>
      <c r="D99" s="189" t="s">
        <v>1848</v>
      </c>
      <c r="E99" s="190"/>
      <c r="F99" s="190"/>
      <c r="G99" s="190"/>
      <c r="H99" s="190"/>
      <c r="I99" s="190"/>
      <c r="J99" s="191">
        <f>J129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1849</v>
      </c>
      <c r="E100" s="195"/>
      <c r="F100" s="195"/>
      <c r="G100" s="195"/>
      <c r="H100" s="195"/>
      <c r="I100" s="195"/>
      <c r="J100" s="196">
        <f>J130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93"/>
      <c r="C101" s="132"/>
      <c r="D101" s="194" t="s">
        <v>1855</v>
      </c>
      <c r="E101" s="195"/>
      <c r="F101" s="195"/>
      <c r="G101" s="195"/>
      <c r="H101" s="195"/>
      <c r="I101" s="195"/>
      <c r="J101" s="196">
        <f>J131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93"/>
      <c r="C102" s="132"/>
      <c r="D102" s="194" t="s">
        <v>1858</v>
      </c>
      <c r="E102" s="195"/>
      <c r="F102" s="195"/>
      <c r="G102" s="195"/>
      <c r="H102" s="195"/>
      <c r="I102" s="195"/>
      <c r="J102" s="196">
        <f>J143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1859</v>
      </c>
      <c r="E103" s="195"/>
      <c r="F103" s="195"/>
      <c r="G103" s="195"/>
      <c r="H103" s="195"/>
      <c r="I103" s="195"/>
      <c r="J103" s="196">
        <f>J146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93"/>
      <c r="C104" s="132"/>
      <c r="D104" s="194" t="s">
        <v>1861</v>
      </c>
      <c r="E104" s="195"/>
      <c r="F104" s="195"/>
      <c r="G104" s="195"/>
      <c r="H104" s="195"/>
      <c r="I104" s="195"/>
      <c r="J104" s="196">
        <f>J147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93"/>
      <c r="C105" s="132"/>
      <c r="D105" s="194" t="s">
        <v>1868</v>
      </c>
      <c r="E105" s="195"/>
      <c r="F105" s="195"/>
      <c r="G105" s="195"/>
      <c r="H105" s="195"/>
      <c r="I105" s="195"/>
      <c r="J105" s="196">
        <f>J170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7"/>
      <c r="C106" s="188"/>
      <c r="D106" s="189" t="s">
        <v>138</v>
      </c>
      <c r="E106" s="190"/>
      <c r="F106" s="190"/>
      <c r="G106" s="190"/>
      <c r="H106" s="190"/>
      <c r="I106" s="190"/>
      <c r="J106" s="191">
        <f>J172</f>
        <v>0</v>
      </c>
      <c r="K106" s="188"/>
      <c r="L106" s="19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141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6.25" customHeight="1">
      <c r="A116" s="37"/>
      <c r="B116" s="38"/>
      <c r="C116" s="39"/>
      <c r="D116" s="39"/>
      <c r="E116" s="182" t="str">
        <f>E7</f>
        <v>Venkovní odborná učebna a plocha oddychu a relaxace p.č.st.227/8, p.č.3145 v k.ú. Horažďovice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" customFormat="1" ht="12" customHeight="1">
      <c r="B117" s="20"/>
      <c r="C117" s="31" t="s">
        <v>105</v>
      </c>
      <c r="D117" s="21"/>
      <c r="E117" s="21"/>
      <c r="F117" s="21"/>
      <c r="G117" s="21"/>
      <c r="H117" s="21"/>
      <c r="I117" s="21"/>
      <c r="J117" s="21"/>
      <c r="K117" s="21"/>
      <c r="L117" s="19"/>
    </row>
    <row r="118" s="2" customFormat="1" ht="16.5" customHeight="1">
      <c r="A118" s="37"/>
      <c r="B118" s="38"/>
      <c r="C118" s="39"/>
      <c r="D118" s="39"/>
      <c r="E118" s="182" t="s">
        <v>2333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1589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75" t="str">
        <f>E11</f>
        <v>022 - Elektro - hromosvod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9"/>
      <c r="E122" s="39"/>
      <c r="F122" s="26" t="str">
        <f>F14</f>
        <v>Horažďovice</v>
      </c>
      <c r="G122" s="39"/>
      <c r="H122" s="39"/>
      <c r="I122" s="31" t="s">
        <v>22</v>
      </c>
      <c r="J122" s="78" t="str">
        <f>IF(J14="","",J14)</f>
        <v>16. 1. 2025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9"/>
      <c r="E124" s="39"/>
      <c r="F124" s="26" t="str">
        <f>E17</f>
        <v>Střední škola Horažďovice</v>
      </c>
      <c r="G124" s="39"/>
      <c r="H124" s="39"/>
      <c r="I124" s="31" t="s">
        <v>30</v>
      </c>
      <c r="J124" s="35" t="str">
        <f>E23</f>
        <v>Ing. Martin Liška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25.65" customHeight="1">
      <c r="A125" s="37"/>
      <c r="B125" s="38"/>
      <c r="C125" s="31" t="s">
        <v>28</v>
      </c>
      <c r="D125" s="39"/>
      <c r="E125" s="39"/>
      <c r="F125" s="26" t="str">
        <f>IF(E20="","",E20)</f>
        <v>Vyplň údaj</v>
      </c>
      <c r="G125" s="39"/>
      <c r="H125" s="39"/>
      <c r="I125" s="31" t="s">
        <v>34</v>
      </c>
      <c r="J125" s="35" t="str">
        <f>E26</f>
        <v>KASTA - kalkulace staveb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98"/>
      <c r="B127" s="199"/>
      <c r="C127" s="200" t="s">
        <v>142</v>
      </c>
      <c r="D127" s="201" t="s">
        <v>62</v>
      </c>
      <c r="E127" s="201" t="s">
        <v>58</v>
      </c>
      <c r="F127" s="201" t="s">
        <v>59</v>
      </c>
      <c r="G127" s="201" t="s">
        <v>143</v>
      </c>
      <c r="H127" s="201" t="s">
        <v>144</v>
      </c>
      <c r="I127" s="201" t="s">
        <v>145</v>
      </c>
      <c r="J127" s="202" t="s">
        <v>109</v>
      </c>
      <c r="K127" s="203" t="s">
        <v>146</v>
      </c>
      <c r="L127" s="204"/>
      <c r="M127" s="99" t="s">
        <v>1</v>
      </c>
      <c r="N127" s="100" t="s">
        <v>41</v>
      </c>
      <c r="O127" s="100" t="s">
        <v>147</v>
      </c>
      <c r="P127" s="100" t="s">
        <v>148</v>
      </c>
      <c r="Q127" s="100" t="s">
        <v>149</v>
      </c>
      <c r="R127" s="100" t="s">
        <v>150</v>
      </c>
      <c r="S127" s="100" t="s">
        <v>151</v>
      </c>
      <c r="T127" s="101" t="s">
        <v>152</v>
      </c>
      <c r="U127" s="198"/>
      <c r="V127" s="198"/>
      <c r="W127" s="198"/>
      <c r="X127" s="198"/>
      <c r="Y127" s="198"/>
      <c r="Z127" s="198"/>
      <c r="AA127" s="198"/>
      <c r="AB127" s="198"/>
      <c r="AC127" s="198"/>
      <c r="AD127" s="198"/>
      <c r="AE127" s="198"/>
    </row>
    <row r="128" s="2" customFormat="1" ht="22.8" customHeight="1">
      <c r="A128" s="37"/>
      <c r="B128" s="38"/>
      <c r="C128" s="106" t="s">
        <v>153</v>
      </c>
      <c r="D128" s="39"/>
      <c r="E128" s="39"/>
      <c r="F128" s="39"/>
      <c r="G128" s="39"/>
      <c r="H128" s="39"/>
      <c r="I128" s="39"/>
      <c r="J128" s="205">
        <f>BK128</f>
        <v>0</v>
      </c>
      <c r="K128" s="39"/>
      <c r="L128" s="43"/>
      <c r="M128" s="102"/>
      <c r="N128" s="206"/>
      <c r="O128" s="103"/>
      <c r="P128" s="207">
        <f>P129+P172</f>
        <v>0</v>
      </c>
      <c r="Q128" s="103"/>
      <c r="R128" s="207">
        <f>R129+R172</f>
        <v>0</v>
      </c>
      <c r="S128" s="103"/>
      <c r="T128" s="208">
        <f>T129+T172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76</v>
      </c>
      <c r="AU128" s="16" t="s">
        <v>111</v>
      </c>
      <c r="BK128" s="209">
        <f>BK129+BK172</f>
        <v>0</v>
      </c>
    </row>
    <row r="129" s="12" customFormat="1" ht="25.92" customHeight="1">
      <c r="A129" s="12"/>
      <c r="B129" s="210"/>
      <c r="C129" s="211"/>
      <c r="D129" s="212" t="s">
        <v>76</v>
      </c>
      <c r="E129" s="213" t="s">
        <v>263</v>
      </c>
      <c r="F129" s="213" t="s">
        <v>1872</v>
      </c>
      <c r="G129" s="211"/>
      <c r="H129" s="211"/>
      <c r="I129" s="214"/>
      <c r="J129" s="215">
        <f>BK129</f>
        <v>0</v>
      </c>
      <c r="K129" s="211"/>
      <c r="L129" s="216"/>
      <c r="M129" s="217"/>
      <c r="N129" s="218"/>
      <c r="O129" s="218"/>
      <c r="P129" s="219">
        <f>P130+P146</f>
        <v>0</v>
      </c>
      <c r="Q129" s="218"/>
      <c r="R129" s="219">
        <f>R130+R146</f>
        <v>0</v>
      </c>
      <c r="S129" s="218"/>
      <c r="T129" s="220">
        <f>T130+T146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173</v>
      </c>
      <c r="AT129" s="222" t="s">
        <v>76</v>
      </c>
      <c r="AU129" s="222" t="s">
        <v>77</v>
      </c>
      <c r="AY129" s="221" t="s">
        <v>156</v>
      </c>
      <c r="BK129" s="223">
        <f>BK130+BK146</f>
        <v>0</v>
      </c>
    </row>
    <row r="130" s="12" customFormat="1" ht="22.8" customHeight="1">
      <c r="A130" s="12"/>
      <c r="B130" s="210"/>
      <c r="C130" s="211"/>
      <c r="D130" s="212" t="s">
        <v>76</v>
      </c>
      <c r="E130" s="224" t="s">
        <v>1873</v>
      </c>
      <c r="F130" s="224" t="s">
        <v>1874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P131+P143</f>
        <v>0</v>
      </c>
      <c r="Q130" s="218"/>
      <c r="R130" s="219">
        <f>R131+R143</f>
        <v>0</v>
      </c>
      <c r="S130" s="218"/>
      <c r="T130" s="220">
        <f>T131+T143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173</v>
      </c>
      <c r="AT130" s="222" t="s">
        <v>76</v>
      </c>
      <c r="AU130" s="222" t="s">
        <v>33</v>
      </c>
      <c r="AY130" s="221" t="s">
        <v>156</v>
      </c>
      <c r="BK130" s="223">
        <f>BK131+BK143</f>
        <v>0</v>
      </c>
    </row>
    <row r="131" s="12" customFormat="1" ht="20.88" customHeight="1">
      <c r="A131" s="12"/>
      <c r="B131" s="210"/>
      <c r="C131" s="211"/>
      <c r="D131" s="212" t="s">
        <v>76</v>
      </c>
      <c r="E131" s="224" t="s">
        <v>1988</v>
      </c>
      <c r="F131" s="224" t="s">
        <v>1989</v>
      </c>
      <c r="G131" s="211"/>
      <c r="H131" s="211"/>
      <c r="I131" s="214"/>
      <c r="J131" s="225">
        <f>BK131</f>
        <v>0</v>
      </c>
      <c r="K131" s="211"/>
      <c r="L131" s="216"/>
      <c r="M131" s="217"/>
      <c r="N131" s="218"/>
      <c r="O131" s="218"/>
      <c r="P131" s="219">
        <f>SUM(P132:P142)</f>
        <v>0</v>
      </c>
      <c r="Q131" s="218"/>
      <c r="R131" s="219">
        <f>SUM(R132:R142)</f>
        <v>0</v>
      </c>
      <c r="S131" s="218"/>
      <c r="T131" s="220">
        <f>SUM(T132:T142)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173</v>
      </c>
      <c r="AT131" s="222" t="s">
        <v>76</v>
      </c>
      <c r="AU131" s="222" t="s">
        <v>85</v>
      </c>
      <c r="AY131" s="221" t="s">
        <v>156</v>
      </c>
      <c r="BK131" s="223">
        <f>SUM(BK132:BK142)</f>
        <v>0</v>
      </c>
    </row>
    <row r="132" s="2" customFormat="1" ht="21.75" customHeight="1">
      <c r="A132" s="37"/>
      <c r="B132" s="38"/>
      <c r="C132" s="226" t="s">
        <v>33</v>
      </c>
      <c r="D132" s="226" t="s">
        <v>158</v>
      </c>
      <c r="E132" s="227" t="s">
        <v>2658</v>
      </c>
      <c r="F132" s="228" t="s">
        <v>2659</v>
      </c>
      <c r="G132" s="229" t="s">
        <v>288</v>
      </c>
      <c r="H132" s="230">
        <v>4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42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499</v>
      </c>
      <c r="AT132" s="238" t="s">
        <v>158</v>
      </c>
      <c r="AU132" s="238" t="s">
        <v>173</v>
      </c>
      <c r="AY132" s="16" t="s">
        <v>156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33</v>
      </c>
      <c r="BK132" s="239">
        <f>ROUND(I132*H132,2)</f>
        <v>0</v>
      </c>
      <c r="BL132" s="16" t="s">
        <v>499</v>
      </c>
      <c r="BM132" s="238" t="s">
        <v>2660</v>
      </c>
    </row>
    <row r="133" s="2" customFormat="1" ht="24.15" customHeight="1">
      <c r="A133" s="37"/>
      <c r="B133" s="38"/>
      <c r="C133" s="226" t="s">
        <v>85</v>
      </c>
      <c r="D133" s="226" t="s">
        <v>158</v>
      </c>
      <c r="E133" s="227" t="s">
        <v>2661</v>
      </c>
      <c r="F133" s="228" t="s">
        <v>2662</v>
      </c>
      <c r="G133" s="229" t="s">
        <v>288</v>
      </c>
      <c r="H133" s="230">
        <v>46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42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499</v>
      </c>
      <c r="AT133" s="238" t="s">
        <v>158</v>
      </c>
      <c r="AU133" s="238" t="s">
        <v>173</v>
      </c>
      <c r="AY133" s="16" t="s">
        <v>156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33</v>
      </c>
      <c r="BK133" s="239">
        <f>ROUND(I133*H133,2)</f>
        <v>0</v>
      </c>
      <c r="BL133" s="16" t="s">
        <v>499</v>
      </c>
      <c r="BM133" s="238" t="s">
        <v>2663</v>
      </c>
    </row>
    <row r="134" s="2" customFormat="1" ht="16.5" customHeight="1">
      <c r="A134" s="37"/>
      <c r="B134" s="38"/>
      <c r="C134" s="226" t="s">
        <v>173</v>
      </c>
      <c r="D134" s="226" t="s">
        <v>158</v>
      </c>
      <c r="E134" s="227" t="s">
        <v>2664</v>
      </c>
      <c r="F134" s="228" t="s">
        <v>2665</v>
      </c>
      <c r="G134" s="229" t="s">
        <v>288</v>
      </c>
      <c r="H134" s="230">
        <v>4</v>
      </c>
      <c r="I134" s="231"/>
      <c r="J134" s="232">
        <f>ROUND(I134*H134,2)</f>
        <v>0</v>
      </c>
      <c r="K134" s="233"/>
      <c r="L134" s="43"/>
      <c r="M134" s="234" t="s">
        <v>1</v>
      </c>
      <c r="N134" s="235" t="s">
        <v>42</v>
      </c>
      <c r="O134" s="90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499</v>
      </c>
      <c r="AT134" s="238" t="s">
        <v>158</v>
      </c>
      <c r="AU134" s="238" t="s">
        <v>173</v>
      </c>
      <c r="AY134" s="16" t="s">
        <v>156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33</v>
      </c>
      <c r="BK134" s="239">
        <f>ROUND(I134*H134,2)</f>
        <v>0</v>
      </c>
      <c r="BL134" s="16" t="s">
        <v>499</v>
      </c>
      <c r="BM134" s="238" t="s">
        <v>2666</v>
      </c>
    </row>
    <row r="135" s="2" customFormat="1" ht="16.5" customHeight="1">
      <c r="A135" s="37"/>
      <c r="B135" s="38"/>
      <c r="C135" s="226" t="s">
        <v>162</v>
      </c>
      <c r="D135" s="226" t="s">
        <v>158</v>
      </c>
      <c r="E135" s="227" t="s">
        <v>2667</v>
      </c>
      <c r="F135" s="228" t="s">
        <v>2668</v>
      </c>
      <c r="G135" s="229" t="s">
        <v>288</v>
      </c>
      <c r="H135" s="230">
        <v>4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42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499</v>
      </c>
      <c r="AT135" s="238" t="s">
        <v>158</v>
      </c>
      <c r="AU135" s="238" t="s">
        <v>173</v>
      </c>
      <c r="AY135" s="16" t="s">
        <v>156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33</v>
      </c>
      <c r="BK135" s="239">
        <f>ROUND(I135*H135,2)</f>
        <v>0</v>
      </c>
      <c r="BL135" s="16" t="s">
        <v>499</v>
      </c>
      <c r="BM135" s="238" t="s">
        <v>2669</v>
      </c>
    </row>
    <row r="136" s="2" customFormat="1" ht="16.5" customHeight="1">
      <c r="A136" s="37"/>
      <c r="B136" s="38"/>
      <c r="C136" s="226" t="s">
        <v>183</v>
      </c>
      <c r="D136" s="226" t="s">
        <v>158</v>
      </c>
      <c r="E136" s="227" t="s">
        <v>2000</v>
      </c>
      <c r="F136" s="228" t="s">
        <v>2001</v>
      </c>
      <c r="G136" s="229" t="s">
        <v>288</v>
      </c>
      <c r="H136" s="230">
        <v>4</v>
      </c>
      <c r="I136" s="231"/>
      <c r="J136" s="232">
        <f>ROUND(I136*H136,2)</f>
        <v>0</v>
      </c>
      <c r="K136" s="233"/>
      <c r="L136" s="43"/>
      <c r="M136" s="234" t="s">
        <v>1</v>
      </c>
      <c r="N136" s="235" t="s">
        <v>42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499</v>
      </c>
      <c r="AT136" s="238" t="s">
        <v>158</v>
      </c>
      <c r="AU136" s="238" t="s">
        <v>173</v>
      </c>
      <c r="AY136" s="16" t="s">
        <v>156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33</v>
      </c>
      <c r="BK136" s="239">
        <f>ROUND(I136*H136,2)</f>
        <v>0</v>
      </c>
      <c r="BL136" s="16" t="s">
        <v>499</v>
      </c>
      <c r="BM136" s="238" t="s">
        <v>2670</v>
      </c>
    </row>
    <row r="137" s="2" customFormat="1" ht="21.75" customHeight="1">
      <c r="A137" s="37"/>
      <c r="B137" s="38"/>
      <c r="C137" s="226" t="s">
        <v>189</v>
      </c>
      <c r="D137" s="226" t="s">
        <v>158</v>
      </c>
      <c r="E137" s="227" t="s">
        <v>2671</v>
      </c>
      <c r="F137" s="228" t="s">
        <v>2672</v>
      </c>
      <c r="G137" s="229" t="s">
        <v>288</v>
      </c>
      <c r="H137" s="230">
        <v>4</v>
      </c>
      <c r="I137" s="231"/>
      <c r="J137" s="232">
        <f>ROUND(I137*H137,2)</f>
        <v>0</v>
      </c>
      <c r="K137" s="233"/>
      <c r="L137" s="43"/>
      <c r="M137" s="234" t="s">
        <v>1</v>
      </c>
      <c r="N137" s="235" t="s">
        <v>42</v>
      </c>
      <c r="O137" s="90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499</v>
      </c>
      <c r="AT137" s="238" t="s">
        <v>158</v>
      </c>
      <c r="AU137" s="238" t="s">
        <v>173</v>
      </c>
      <c r="AY137" s="16" t="s">
        <v>156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33</v>
      </c>
      <c r="BK137" s="239">
        <f>ROUND(I137*H137,2)</f>
        <v>0</v>
      </c>
      <c r="BL137" s="16" t="s">
        <v>499</v>
      </c>
      <c r="BM137" s="238" t="s">
        <v>2673</v>
      </c>
    </row>
    <row r="138" s="2" customFormat="1" ht="16.5" customHeight="1">
      <c r="A138" s="37"/>
      <c r="B138" s="38"/>
      <c r="C138" s="226" t="s">
        <v>195</v>
      </c>
      <c r="D138" s="226" t="s">
        <v>158</v>
      </c>
      <c r="E138" s="227" t="s">
        <v>2674</v>
      </c>
      <c r="F138" s="228" t="s">
        <v>2675</v>
      </c>
      <c r="G138" s="229" t="s">
        <v>288</v>
      </c>
      <c r="H138" s="230">
        <v>12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42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499</v>
      </c>
      <c r="AT138" s="238" t="s">
        <v>158</v>
      </c>
      <c r="AU138" s="238" t="s">
        <v>173</v>
      </c>
      <c r="AY138" s="16" t="s">
        <v>156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33</v>
      </c>
      <c r="BK138" s="239">
        <f>ROUND(I138*H138,2)</f>
        <v>0</v>
      </c>
      <c r="BL138" s="16" t="s">
        <v>499</v>
      </c>
      <c r="BM138" s="238" t="s">
        <v>2676</v>
      </c>
    </row>
    <row r="139" s="2" customFormat="1" ht="16.5" customHeight="1">
      <c r="A139" s="37"/>
      <c r="B139" s="38"/>
      <c r="C139" s="226" t="s">
        <v>200</v>
      </c>
      <c r="D139" s="226" t="s">
        <v>158</v>
      </c>
      <c r="E139" s="227" t="s">
        <v>2677</v>
      </c>
      <c r="F139" s="228" t="s">
        <v>2678</v>
      </c>
      <c r="G139" s="229" t="s">
        <v>276</v>
      </c>
      <c r="H139" s="230">
        <v>1</v>
      </c>
      <c r="I139" s="231"/>
      <c r="J139" s="232">
        <f>ROUND(I139*H139,2)</f>
        <v>0</v>
      </c>
      <c r="K139" s="233"/>
      <c r="L139" s="43"/>
      <c r="M139" s="234" t="s">
        <v>1</v>
      </c>
      <c r="N139" s="235" t="s">
        <v>42</v>
      </c>
      <c r="O139" s="90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8" t="s">
        <v>499</v>
      </c>
      <c r="AT139" s="238" t="s">
        <v>158</v>
      </c>
      <c r="AU139" s="238" t="s">
        <v>173</v>
      </c>
      <c r="AY139" s="16" t="s">
        <v>156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6" t="s">
        <v>33</v>
      </c>
      <c r="BK139" s="239">
        <f>ROUND(I139*H139,2)</f>
        <v>0</v>
      </c>
      <c r="BL139" s="16" t="s">
        <v>499</v>
      </c>
      <c r="BM139" s="238" t="s">
        <v>2679</v>
      </c>
    </row>
    <row r="140" s="2" customFormat="1" ht="16.5" customHeight="1">
      <c r="A140" s="37"/>
      <c r="B140" s="38"/>
      <c r="C140" s="226" t="s">
        <v>205</v>
      </c>
      <c r="D140" s="226" t="s">
        <v>158</v>
      </c>
      <c r="E140" s="227" t="s">
        <v>2680</v>
      </c>
      <c r="F140" s="228" t="s">
        <v>2681</v>
      </c>
      <c r="G140" s="229" t="s">
        <v>276</v>
      </c>
      <c r="H140" s="230">
        <v>140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42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499</v>
      </c>
      <c r="AT140" s="238" t="s">
        <v>158</v>
      </c>
      <c r="AU140" s="238" t="s">
        <v>173</v>
      </c>
      <c r="AY140" s="16" t="s">
        <v>156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33</v>
      </c>
      <c r="BK140" s="239">
        <f>ROUND(I140*H140,2)</f>
        <v>0</v>
      </c>
      <c r="BL140" s="16" t="s">
        <v>499</v>
      </c>
      <c r="BM140" s="238" t="s">
        <v>2682</v>
      </c>
    </row>
    <row r="141" s="2" customFormat="1" ht="24.15" customHeight="1">
      <c r="A141" s="37"/>
      <c r="B141" s="38"/>
      <c r="C141" s="226" t="s">
        <v>211</v>
      </c>
      <c r="D141" s="226" t="s">
        <v>158</v>
      </c>
      <c r="E141" s="227" t="s">
        <v>2683</v>
      </c>
      <c r="F141" s="228" t="s">
        <v>2684</v>
      </c>
      <c r="G141" s="229" t="s">
        <v>276</v>
      </c>
      <c r="H141" s="230">
        <v>6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42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499</v>
      </c>
      <c r="AT141" s="238" t="s">
        <v>158</v>
      </c>
      <c r="AU141" s="238" t="s">
        <v>173</v>
      </c>
      <c r="AY141" s="16" t="s">
        <v>156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33</v>
      </c>
      <c r="BK141" s="239">
        <f>ROUND(I141*H141,2)</f>
        <v>0</v>
      </c>
      <c r="BL141" s="16" t="s">
        <v>499</v>
      </c>
      <c r="BM141" s="238" t="s">
        <v>2685</v>
      </c>
    </row>
    <row r="142" s="2" customFormat="1" ht="24.15" customHeight="1">
      <c r="A142" s="37"/>
      <c r="B142" s="38"/>
      <c r="C142" s="226" t="s">
        <v>216</v>
      </c>
      <c r="D142" s="226" t="s">
        <v>158</v>
      </c>
      <c r="E142" s="227" t="s">
        <v>2686</v>
      </c>
      <c r="F142" s="228" t="s">
        <v>2687</v>
      </c>
      <c r="G142" s="229" t="s">
        <v>276</v>
      </c>
      <c r="H142" s="230">
        <v>30</v>
      </c>
      <c r="I142" s="231"/>
      <c r="J142" s="232">
        <f>ROUND(I142*H142,2)</f>
        <v>0</v>
      </c>
      <c r="K142" s="233"/>
      <c r="L142" s="43"/>
      <c r="M142" s="234" t="s">
        <v>1</v>
      </c>
      <c r="N142" s="235" t="s">
        <v>42</v>
      </c>
      <c r="O142" s="90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499</v>
      </c>
      <c r="AT142" s="238" t="s">
        <v>158</v>
      </c>
      <c r="AU142" s="238" t="s">
        <v>173</v>
      </c>
      <c r="AY142" s="16" t="s">
        <v>156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33</v>
      </c>
      <c r="BK142" s="239">
        <f>ROUND(I142*H142,2)</f>
        <v>0</v>
      </c>
      <c r="BL142" s="16" t="s">
        <v>499</v>
      </c>
      <c r="BM142" s="238" t="s">
        <v>2688</v>
      </c>
    </row>
    <row r="143" s="12" customFormat="1" ht="20.88" customHeight="1">
      <c r="A143" s="12"/>
      <c r="B143" s="210"/>
      <c r="C143" s="211"/>
      <c r="D143" s="212" t="s">
        <v>76</v>
      </c>
      <c r="E143" s="224" t="s">
        <v>2026</v>
      </c>
      <c r="F143" s="224" t="s">
        <v>2027</v>
      </c>
      <c r="G143" s="211"/>
      <c r="H143" s="211"/>
      <c r="I143" s="214"/>
      <c r="J143" s="225">
        <f>BK143</f>
        <v>0</v>
      </c>
      <c r="K143" s="211"/>
      <c r="L143" s="216"/>
      <c r="M143" s="217"/>
      <c r="N143" s="218"/>
      <c r="O143" s="218"/>
      <c r="P143" s="219">
        <f>SUM(P144:P145)</f>
        <v>0</v>
      </c>
      <c r="Q143" s="218"/>
      <c r="R143" s="219">
        <f>SUM(R144:R145)</f>
        <v>0</v>
      </c>
      <c r="S143" s="218"/>
      <c r="T143" s="220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1" t="s">
        <v>173</v>
      </c>
      <c r="AT143" s="222" t="s">
        <v>76</v>
      </c>
      <c r="AU143" s="222" t="s">
        <v>85</v>
      </c>
      <c r="AY143" s="221" t="s">
        <v>156</v>
      </c>
      <c r="BK143" s="223">
        <f>SUM(BK144:BK145)</f>
        <v>0</v>
      </c>
    </row>
    <row r="144" s="2" customFormat="1" ht="24.15" customHeight="1">
      <c r="A144" s="37"/>
      <c r="B144" s="38"/>
      <c r="C144" s="226" t="s">
        <v>8</v>
      </c>
      <c r="D144" s="226" t="s">
        <v>158</v>
      </c>
      <c r="E144" s="227" t="s">
        <v>2028</v>
      </c>
      <c r="F144" s="228" t="s">
        <v>2029</v>
      </c>
      <c r="G144" s="229" t="s">
        <v>2030</v>
      </c>
      <c r="H144" s="230">
        <v>1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42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499</v>
      </c>
      <c r="AT144" s="238" t="s">
        <v>158</v>
      </c>
      <c r="AU144" s="238" t="s">
        <v>173</v>
      </c>
      <c r="AY144" s="16" t="s">
        <v>156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33</v>
      </c>
      <c r="BK144" s="239">
        <f>ROUND(I144*H144,2)</f>
        <v>0</v>
      </c>
      <c r="BL144" s="16" t="s">
        <v>499</v>
      </c>
      <c r="BM144" s="238" t="s">
        <v>2689</v>
      </c>
    </row>
    <row r="145" s="2" customFormat="1" ht="16.5" customHeight="1">
      <c r="A145" s="37"/>
      <c r="B145" s="38"/>
      <c r="C145" s="226" t="s">
        <v>225</v>
      </c>
      <c r="D145" s="226" t="s">
        <v>158</v>
      </c>
      <c r="E145" s="227" t="s">
        <v>2032</v>
      </c>
      <c r="F145" s="228" t="s">
        <v>2033</v>
      </c>
      <c r="G145" s="229" t="s">
        <v>2030</v>
      </c>
      <c r="H145" s="230">
        <v>1</v>
      </c>
      <c r="I145" s="231"/>
      <c r="J145" s="232">
        <f>ROUND(I145*H145,2)</f>
        <v>0</v>
      </c>
      <c r="K145" s="233"/>
      <c r="L145" s="43"/>
      <c r="M145" s="234" t="s">
        <v>1</v>
      </c>
      <c r="N145" s="235" t="s">
        <v>42</v>
      </c>
      <c r="O145" s="90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499</v>
      </c>
      <c r="AT145" s="238" t="s">
        <v>158</v>
      </c>
      <c r="AU145" s="238" t="s">
        <v>173</v>
      </c>
      <c r="AY145" s="16" t="s">
        <v>156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33</v>
      </c>
      <c r="BK145" s="239">
        <f>ROUND(I145*H145,2)</f>
        <v>0</v>
      </c>
      <c r="BL145" s="16" t="s">
        <v>499</v>
      </c>
      <c r="BM145" s="238" t="s">
        <v>2690</v>
      </c>
    </row>
    <row r="146" s="12" customFormat="1" ht="22.8" customHeight="1">
      <c r="A146" s="12"/>
      <c r="B146" s="210"/>
      <c r="C146" s="211"/>
      <c r="D146" s="212" t="s">
        <v>76</v>
      </c>
      <c r="E146" s="224" t="s">
        <v>2035</v>
      </c>
      <c r="F146" s="224" t="s">
        <v>2036</v>
      </c>
      <c r="G146" s="211"/>
      <c r="H146" s="211"/>
      <c r="I146" s="214"/>
      <c r="J146" s="225">
        <f>BK146</f>
        <v>0</v>
      </c>
      <c r="K146" s="211"/>
      <c r="L146" s="216"/>
      <c r="M146" s="217"/>
      <c r="N146" s="218"/>
      <c r="O146" s="218"/>
      <c r="P146" s="219">
        <f>P147+P170</f>
        <v>0</v>
      </c>
      <c r="Q146" s="218"/>
      <c r="R146" s="219">
        <f>R147+R170</f>
        <v>0</v>
      </c>
      <c r="S146" s="218"/>
      <c r="T146" s="220">
        <f>T147+T170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1" t="s">
        <v>173</v>
      </c>
      <c r="AT146" s="222" t="s">
        <v>76</v>
      </c>
      <c r="AU146" s="222" t="s">
        <v>33</v>
      </c>
      <c r="AY146" s="221" t="s">
        <v>156</v>
      </c>
      <c r="BK146" s="223">
        <f>BK147+BK170</f>
        <v>0</v>
      </c>
    </row>
    <row r="147" s="12" customFormat="1" ht="20.88" customHeight="1">
      <c r="A147" s="12"/>
      <c r="B147" s="210"/>
      <c r="C147" s="211"/>
      <c r="D147" s="212" t="s">
        <v>76</v>
      </c>
      <c r="E147" s="224" t="s">
        <v>2060</v>
      </c>
      <c r="F147" s="224" t="s">
        <v>2061</v>
      </c>
      <c r="G147" s="211"/>
      <c r="H147" s="211"/>
      <c r="I147" s="214"/>
      <c r="J147" s="225">
        <f>BK147</f>
        <v>0</v>
      </c>
      <c r="K147" s="211"/>
      <c r="L147" s="216"/>
      <c r="M147" s="217"/>
      <c r="N147" s="218"/>
      <c r="O147" s="218"/>
      <c r="P147" s="219">
        <f>SUM(P148:P169)</f>
        <v>0</v>
      </c>
      <c r="Q147" s="218"/>
      <c r="R147" s="219">
        <f>SUM(R148:R169)</f>
        <v>0</v>
      </c>
      <c r="S147" s="218"/>
      <c r="T147" s="220">
        <f>SUM(T148:T169)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1" t="s">
        <v>173</v>
      </c>
      <c r="AT147" s="222" t="s">
        <v>76</v>
      </c>
      <c r="AU147" s="222" t="s">
        <v>85</v>
      </c>
      <c r="AY147" s="221" t="s">
        <v>156</v>
      </c>
      <c r="BK147" s="223">
        <f>SUM(BK148:BK169)</f>
        <v>0</v>
      </c>
    </row>
    <row r="148" s="2" customFormat="1" ht="24.15" customHeight="1">
      <c r="A148" s="37"/>
      <c r="B148" s="38"/>
      <c r="C148" s="252" t="s">
        <v>231</v>
      </c>
      <c r="D148" s="252" t="s">
        <v>263</v>
      </c>
      <c r="E148" s="253" t="s">
        <v>2691</v>
      </c>
      <c r="F148" s="254" t="s">
        <v>2692</v>
      </c>
      <c r="G148" s="255" t="s">
        <v>2068</v>
      </c>
      <c r="H148" s="256">
        <v>140</v>
      </c>
      <c r="I148" s="257"/>
      <c r="J148" s="258">
        <f>ROUND(I148*H148,2)</f>
        <v>0</v>
      </c>
      <c r="K148" s="259"/>
      <c r="L148" s="260"/>
      <c r="M148" s="261" t="s">
        <v>1</v>
      </c>
      <c r="N148" s="262" t="s">
        <v>42</v>
      </c>
      <c r="O148" s="90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1497</v>
      </c>
      <c r="AT148" s="238" t="s">
        <v>263</v>
      </c>
      <c r="AU148" s="238" t="s">
        <v>173</v>
      </c>
      <c r="AY148" s="16" t="s">
        <v>156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33</v>
      </c>
      <c r="BK148" s="239">
        <f>ROUND(I148*H148,2)</f>
        <v>0</v>
      </c>
      <c r="BL148" s="16" t="s">
        <v>499</v>
      </c>
      <c r="BM148" s="238" t="s">
        <v>2693</v>
      </c>
    </row>
    <row r="149" s="2" customFormat="1" ht="16.5" customHeight="1">
      <c r="A149" s="37"/>
      <c r="B149" s="38"/>
      <c r="C149" s="252" t="s">
        <v>237</v>
      </c>
      <c r="D149" s="252" t="s">
        <v>263</v>
      </c>
      <c r="E149" s="253" t="s">
        <v>2066</v>
      </c>
      <c r="F149" s="254" t="s">
        <v>2067</v>
      </c>
      <c r="G149" s="255" t="s">
        <v>2068</v>
      </c>
      <c r="H149" s="256">
        <v>6.2000000000000002</v>
      </c>
      <c r="I149" s="257"/>
      <c r="J149" s="258">
        <f>ROUND(I149*H149,2)</f>
        <v>0</v>
      </c>
      <c r="K149" s="259"/>
      <c r="L149" s="260"/>
      <c r="M149" s="261" t="s">
        <v>1</v>
      </c>
      <c r="N149" s="262" t="s">
        <v>42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1497</v>
      </c>
      <c r="AT149" s="238" t="s">
        <v>263</v>
      </c>
      <c r="AU149" s="238" t="s">
        <v>173</v>
      </c>
      <c r="AY149" s="16" t="s">
        <v>156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33</v>
      </c>
      <c r="BK149" s="239">
        <f>ROUND(I149*H149,2)</f>
        <v>0</v>
      </c>
      <c r="BL149" s="16" t="s">
        <v>499</v>
      </c>
      <c r="BM149" s="238" t="s">
        <v>2694</v>
      </c>
    </row>
    <row r="150" s="2" customFormat="1" ht="24.15" customHeight="1">
      <c r="A150" s="37"/>
      <c r="B150" s="38"/>
      <c r="C150" s="252" t="s">
        <v>243</v>
      </c>
      <c r="D150" s="252" t="s">
        <v>263</v>
      </c>
      <c r="E150" s="253" t="s">
        <v>2695</v>
      </c>
      <c r="F150" s="254" t="s">
        <v>2696</v>
      </c>
      <c r="G150" s="255" t="s">
        <v>2068</v>
      </c>
      <c r="H150" s="256">
        <v>20</v>
      </c>
      <c r="I150" s="257"/>
      <c r="J150" s="258">
        <f>ROUND(I150*H150,2)</f>
        <v>0</v>
      </c>
      <c r="K150" s="259"/>
      <c r="L150" s="260"/>
      <c r="M150" s="261" t="s">
        <v>1</v>
      </c>
      <c r="N150" s="262" t="s">
        <v>42</v>
      </c>
      <c r="O150" s="90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1497</v>
      </c>
      <c r="AT150" s="238" t="s">
        <v>263</v>
      </c>
      <c r="AU150" s="238" t="s">
        <v>173</v>
      </c>
      <c r="AY150" s="16" t="s">
        <v>156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33</v>
      </c>
      <c r="BK150" s="239">
        <f>ROUND(I150*H150,2)</f>
        <v>0</v>
      </c>
      <c r="BL150" s="16" t="s">
        <v>499</v>
      </c>
      <c r="BM150" s="238" t="s">
        <v>2697</v>
      </c>
    </row>
    <row r="151" s="2" customFormat="1" ht="16.5" customHeight="1">
      <c r="A151" s="37"/>
      <c r="B151" s="38"/>
      <c r="C151" s="252" t="s">
        <v>251</v>
      </c>
      <c r="D151" s="252" t="s">
        <v>263</v>
      </c>
      <c r="E151" s="253" t="s">
        <v>2698</v>
      </c>
      <c r="F151" s="254" t="s">
        <v>2699</v>
      </c>
      <c r="G151" s="255" t="s">
        <v>2064</v>
      </c>
      <c r="H151" s="256">
        <v>4</v>
      </c>
      <c r="I151" s="257"/>
      <c r="J151" s="258">
        <f>ROUND(I151*H151,2)</f>
        <v>0</v>
      </c>
      <c r="K151" s="259"/>
      <c r="L151" s="260"/>
      <c r="M151" s="261" t="s">
        <v>1</v>
      </c>
      <c r="N151" s="262" t="s">
        <v>42</v>
      </c>
      <c r="O151" s="90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1497</v>
      </c>
      <c r="AT151" s="238" t="s">
        <v>263</v>
      </c>
      <c r="AU151" s="238" t="s">
        <v>173</v>
      </c>
      <c r="AY151" s="16" t="s">
        <v>156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33</v>
      </c>
      <c r="BK151" s="239">
        <f>ROUND(I151*H151,2)</f>
        <v>0</v>
      </c>
      <c r="BL151" s="16" t="s">
        <v>499</v>
      </c>
      <c r="BM151" s="238" t="s">
        <v>2700</v>
      </c>
    </row>
    <row r="152" s="2" customFormat="1" ht="21.75" customHeight="1">
      <c r="A152" s="37"/>
      <c r="B152" s="38"/>
      <c r="C152" s="252" t="s">
        <v>257</v>
      </c>
      <c r="D152" s="252" t="s">
        <v>263</v>
      </c>
      <c r="E152" s="253" t="s">
        <v>2701</v>
      </c>
      <c r="F152" s="254" t="s">
        <v>2702</v>
      </c>
      <c r="G152" s="255" t="s">
        <v>2064</v>
      </c>
      <c r="H152" s="256">
        <v>4</v>
      </c>
      <c r="I152" s="257"/>
      <c r="J152" s="258">
        <f>ROUND(I152*H152,2)</f>
        <v>0</v>
      </c>
      <c r="K152" s="259"/>
      <c r="L152" s="260"/>
      <c r="M152" s="261" t="s">
        <v>1</v>
      </c>
      <c r="N152" s="262" t="s">
        <v>42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1497</v>
      </c>
      <c r="AT152" s="238" t="s">
        <v>263</v>
      </c>
      <c r="AU152" s="238" t="s">
        <v>173</v>
      </c>
      <c r="AY152" s="16" t="s">
        <v>156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33</v>
      </c>
      <c r="BK152" s="239">
        <f>ROUND(I152*H152,2)</f>
        <v>0</v>
      </c>
      <c r="BL152" s="16" t="s">
        <v>499</v>
      </c>
      <c r="BM152" s="238" t="s">
        <v>2703</v>
      </c>
    </row>
    <row r="153" s="2" customFormat="1" ht="16.5" customHeight="1">
      <c r="A153" s="37"/>
      <c r="B153" s="38"/>
      <c r="C153" s="252" t="s">
        <v>262</v>
      </c>
      <c r="D153" s="252" t="s">
        <v>263</v>
      </c>
      <c r="E153" s="253" t="s">
        <v>2704</v>
      </c>
      <c r="F153" s="254" t="s">
        <v>2705</v>
      </c>
      <c r="G153" s="255" t="s">
        <v>2064</v>
      </c>
      <c r="H153" s="256">
        <v>4</v>
      </c>
      <c r="I153" s="257"/>
      <c r="J153" s="258">
        <f>ROUND(I153*H153,2)</f>
        <v>0</v>
      </c>
      <c r="K153" s="259"/>
      <c r="L153" s="260"/>
      <c r="M153" s="261" t="s">
        <v>1</v>
      </c>
      <c r="N153" s="262" t="s">
        <v>42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1497</v>
      </c>
      <c r="AT153" s="238" t="s">
        <v>263</v>
      </c>
      <c r="AU153" s="238" t="s">
        <v>173</v>
      </c>
      <c r="AY153" s="16" t="s">
        <v>156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33</v>
      </c>
      <c r="BK153" s="239">
        <f>ROUND(I153*H153,2)</f>
        <v>0</v>
      </c>
      <c r="BL153" s="16" t="s">
        <v>499</v>
      </c>
      <c r="BM153" s="238" t="s">
        <v>2706</v>
      </c>
    </row>
    <row r="154" s="2" customFormat="1" ht="16.5" customHeight="1">
      <c r="A154" s="37"/>
      <c r="B154" s="38"/>
      <c r="C154" s="252" t="s">
        <v>269</v>
      </c>
      <c r="D154" s="252" t="s">
        <v>263</v>
      </c>
      <c r="E154" s="253" t="s">
        <v>2707</v>
      </c>
      <c r="F154" s="254" t="s">
        <v>2708</v>
      </c>
      <c r="G154" s="255" t="s">
        <v>2064</v>
      </c>
      <c r="H154" s="256">
        <v>4</v>
      </c>
      <c r="I154" s="257"/>
      <c r="J154" s="258">
        <f>ROUND(I154*H154,2)</f>
        <v>0</v>
      </c>
      <c r="K154" s="259"/>
      <c r="L154" s="260"/>
      <c r="M154" s="261" t="s">
        <v>1</v>
      </c>
      <c r="N154" s="262" t="s">
        <v>42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1497</v>
      </c>
      <c r="AT154" s="238" t="s">
        <v>263</v>
      </c>
      <c r="AU154" s="238" t="s">
        <v>173</v>
      </c>
      <c r="AY154" s="16" t="s">
        <v>156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33</v>
      </c>
      <c r="BK154" s="239">
        <f>ROUND(I154*H154,2)</f>
        <v>0</v>
      </c>
      <c r="BL154" s="16" t="s">
        <v>499</v>
      </c>
      <c r="BM154" s="238" t="s">
        <v>2709</v>
      </c>
    </row>
    <row r="155" s="2" customFormat="1" ht="21.75" customHeight="1">
      <c r="A155" s="37"/>
      <c r="B155" s="38"/>
      <c r="C155" s="252" t="s">
        <v>7</v>
      </c>
      <c r="D155" s="252" t="s">
        <v>263</v>
      </c>
      <c r="E155" s="253" t="s">
        <v>2710</v>
      </c>
      <c r="F155" s="254" t="s">
        <v>2074</v>
      </c>
      <c r="G155" s="255" t="s">
        <v>2064</v>
      </c>
      <c r="H155" s="256">
        <v>4</v>
      </c>
      <c r="I155" s="257"/>
      <c r="J155" s="258">
        <f>ROUND(I155*H155,2)</f>
        <v>0</v>
      </c>
      <c r="K155" s="259"/>
      <c r="L155" s="260"/>
      <c r="M155" s="261" t="s">
        <v>1</v>
      </c>
      <c r="N155" s="262" t="s">
        <v>42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1497</v>
      </c>
      <c r="AT155" s="238" t="s">
        <v>263</v>
      </c>
      <c r="AU155" s="238" t="s">
        <v>173</v>
      </c>
      <c r="AY155" s="16" t="s">
        <v>156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33</v>
      </c>
      <c r="BK155" s="239">
        <f>ROUND(I155*H155,2)</f>
        <v>0</v>
      </c>
      <c r="BL155" s="16" t="s">
        <v>499</v>
      </c>
      <c r="BM155" s="238" t="s">
        <v>2711</v>
      </c>
    </row>
    <row r="156" s="2" customFormat="1" ht="24.15" customHeight="1">
      <c r="A156" s="37"/>
      <c r="B156" s="38"/>
      <c r="C156" s="252" t="s">
        <v>279</v>
      </c>
      <c r="D156" s="252" t="s">
        <v>263</v>
      </c>
      <c r="E156" s="253" t="s">
        <v>2712</v>
      </c>
      <c r="F156" s="254" t="s">
        <v>2713</v>
      </c>
      <c r="G156" s="255" t="s">
        <v>2064</v>
      </c>
      <c r="H156" s="256">
        <v>10</v>
      </c>
      <c r="I156" s="257"/>
      <c r="J156" s="258">
        <f>ROUND(I156*H156,2)</f>
        <v>0</v>
      </c>
      <c r="K156" s="259"/>
      <c r="L156" s="260"/>
      <c r="M156" s="261" t="s">
        <v>1</v>
      </c>
      <c r="N156" s="262" t="s">
        <v>42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1497</v>
      </c>
      <c r="AT156" s="238" t="s">
        <v>263</v>
      </c>
      <c r="AU156" s="238" t="s">
        <v>173</v>
      </c>
      <c r="AY156" s="16" t="s">
        <v>156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33</v>
      </c>
      <c r="BK156" s="239">
        <f>ROUND(I156*H156,2)</f>
        <v>0</v>
      </c>
      <c r="BL156" s="16" t="s">
        <v>499</v>
      </c>
      <c r="BM156" s="238" t="s">
        <v>2714</v>
      </c>
    </row>
    <row r="157" s="2" customFormat="1" ht="21.75" customHeight="1">
      <c r="A157" s="37"/>
      <c r="B157" s="38"/>
      <c r="C157" s="252" t="s">
        <v>285</v>
      </c>
      <c r="D157" s="252" t="s">
        <v>263</v>
      </c>
      <c r="E157" s="253" t="s">
        <v>2715</v>
      </c>
      <c r="F157" s="254" t="s">
        <v>2716</v>
      </c>
      <c r="G157" s="255" t="s">
        <v>2064</v>
      </c>
      <c r="H157" s="256">
        <v>8</v>
      </c>
      <c r="I157" s="257"/>
      <c r="J157" s="258">
        <f>ROUND(I157*H157,2)</f>
        <v>0</v>
      </c>
      <c r="K157" s="259"/>
      <c r="L157" s="260"/>
      <c r="M157" s="261" t="s">
        <v>1</v>
      </c>
      <c r="N157" s="262" t="s">
        <v>42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1497</v>
      </c>
      <c r="AT157" s="238" t="s">
        <v>263</v>
      </c>
      <c r="AU157" s="238" t="s">
        <v>173</v>
      </c>
      <c r="AY157" s="16" t="s">
        <v>156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33</v>
      </c>
      <c r="BK157" s="239">
        <f>ROUND(I157*H157,2)</f>
        <v>0</v>
      </c>
      <c r="BL157" s="16" t="s">
        <v>499</v>
      </c>
      <c r="BM157" s="238" t="s">
        <v>2717</v>
      </c>
    </row>
    <row r="158" s="2" customFormat="1" ht="16.5" customHeight="1">
      <c r="A158" s="37"/>
      <c r="B158" s="38"/>
      <c r="C158" s="252" t="s">
        <v>290</v>
      </c>
      <c r="D158" s="252" t="s">
        <v>263</v>
      </c>
      <c r="E158" s="253" t="s">
        <v>2718</v>
      </c>
      <c r="F158" s="254" t="s">
        <v>2719</v>
      </c>
      <c r="G158" s="255" t="s">
        <v>2064</v>
      </c>
      <c r="H158" s="256">
        <v>4</v>
      </c>
      <c r="I158" s="257"/>
      <c r="J158" s="258">
        <f>ROUND(I158*H158,2)</f>
        <v>0</v>
      </c>
      <c r="K158" s="259"/>
      <c r="L158" s="260"/>
      <c r="M158" s="261" t="s">
        <v>1</v>
      </c>
      <c r="N158" s="262" t="s">
        <v>42</v>
      </c>
      <c r="O158" s="90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1497</v>
      </c>
      <c r="AT158" s="238" t="s">
        <v>263</v>
      </c>
      <c r="AU158" s="238" t="s">
        <v>173</v>
      </c>
      <c r="AY158" s="16" t="s">
        <v>156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33</v>
      </c>
      <c r="BK158" s="239">
        <f>ROUND(I158*H158,2)</f>
        <v>0</v>
      </c>
      <c r="BL158" s="16" t="s">
        <v>499</v>
      </c>
      <c r="BM158" s="238" t="s">
        <v>2720</v>
      </c>
    </row>
    <row r="159" s="2" customFormat="1" ht="16.5" customHeight="1">
      <c r="A159" s="37"/>
      <c r="B159" s="38"/>
      <c r="C159" s="252" t="s">
        <v>295</v>
      </c>
      <c r="D159" s="252" t="s">
        <v>263</v>
      </c>
      <c r="E159" s="253" t="s">
        <v>2079</v>
      </c>
      <c r="F159" s="254" t="s">
        <v>2080</v>
      </c>
      <c r="G159" s="255" t="s">
        <v>2064</v>
      </c>
      <c r="H159" s="256">
        <v>6</v>
      </c>
      <c r="I159" s="257"/>
      <c r="J159" s="258">
        <f>ROUND(I159*H159,2)</f>
        <v>0</v>
      </c>
      <c r="K159" s="259"/>
      <c r="L159" s="260"/>
      <c r="M159" s="261" t="s">
        <v>1</v>
      </c>
      <c r="N159" s="262" t="s">
        <v>42</v>
      </c>
      <c r="O159" s="90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1497</v>
      </c>
      <c r="AT159" s="238" t="s">
        <v>263</v>
      </c>
      <c r="AU159" s="238" t="s">
        <v>173</v>
      </c>
      <c r="AY159" s="16" t="s">
        <v>156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33</v>
      </c>
      <c r="BK159" s="239">
        <f>ROUND(I159*H159,2)</f>
        <v>0</v>
      </c>
      <c r="BL159" s="16" t="s">
        <v>499</v>
      </c>
      <c r="BM159" s="238" t="s">
        <v>2721</v>
      </c>
    </row>
    <row r="160" s="2" customFormat="1" ht="16.5" customHeight="1">
      <c r="A160" s="37"/>
      <c r="B160" s="38"/>
      <c r="C160" s="252" t="s">
        <v>301</v>
      </c>
      <c r="D160" s="252" t="s">
        <v>263</v>
      </c>
      <c r="E160" s="253" t="s">
        <v>2082</v>
      </c>
      <c r="F160" s="254" t="s">
        <v>2083</v>
      </c>
      <c r="G160" s="255" t="s">
        <v>2064</v>
      </c>
      <c r="H160" s="256">
        <v>8</v>
      </c>
      <c r="I160" s="257"/>
      <c r="J160" s="258">
        <f>ROUND(I160*H160,2)</f>
        <v>0</v>
      </c>
      <c r="K160" s="259"/>
      <c r="L160" s="260"/>
      <c r="M160" s="261" t="s">
        <v>1</v>
      </c>
      <c r="N160" s="262" t="s">
        <v>42</v>
      </c>
      <c r="O160" s="90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1497</v>
      </c>
      <c r="AT160" s="238" t="s">
        <v>263</v>
      </c>
      <c r="AU160" s="238" t="s">
        <v>173</v>
      </c>
      <c r="AY160" s="16" t="s">
        <v>156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33</v>
      </c>
      <c r="BK160" s="239">
        <f>ROUND(I160*H160,2)</f>
        <v>0</v>
      </c>
      <c r="BL160" s="16" t="s">
        <v>499</v>
      </c>
      <c r="BM160" s="238" t="s">
        <v>2722</v>
      </c>
    </row>
    <row r="161" s="2" customFormat="1" ht="16.5" customHeight="1">
      <c r="A161" s="37"/>
      <c r="B161" s="38"/>
      <c r="C161" s="252" t="s">
        <v>306</v>
      </c>
      <c r="D161" s="252" t="s">
        <v>263</v>
      </c>
      <c r="E161" s="253" t="s">
        <v>2085</v>
      </c>
      <c r="F161" s="254" t="s">
        <v>2086</v>
      </c>
      <c r="G161" s="255" t="s">
        <v>2064</v>
      </c>
      <c r="H161" s="256">
        <v>16</v>
      </c>
      <c r="I161" s="257"/>
      <c r="J161" s="258">
        <f>ROUND(I161*H161,2)</f>
        <v>0</v>
      </c>
      <c r="K161" s="259"/>
      <c r="L161" s="260"/>
      <c r="M161" s="261" t="s">
        <v>1</v>
      </c>
      <c r="N161" s="262" t="s">
        <v>42</v>
      </c>
      <c r="O161" s="90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1497</v>
      </c>
      <c r="AT161" s="238" t="s">
        <v>263</v>
      </c>
      <c r="AU161" s="238" t="s">
        <v>173</v>
      </c>
      <c r="AY161" s="16" t="s">
        <v>156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33</v>
      </c>
      <c r="BK161" s="239">
        <f>ROUND(I161*H161,2)</f>
        <v>0</v>
      </c>
      <c r="BL161" s="16" t="s">
        <v>499</v>
      </c>
      <c r="BM161" s="238" t="s">
        <v>2723</v>
      </c>
    </row>
    <row r="162" s="2" customFormat="1" ht="16.5" customHeight="1">
      <c r="A162" s="37"/>
      <c r="B162" s="38"/>
      <c r="C162" s="252" t="s">
        <v>311</v>
      </c>
      <c r="D162" s="252" t="s">
        <v>263</v>
      </c>
      <c r="E162" s="253" t="s">
        <v>2724</v>
      </c>
      <c r="F162" s="254" t="s">
        <v>2725</v>
      </c>
      <c r="G162" s="255" t="s">
        <v>2064</v>
      </c>
      <c r="H162" s="256">
        <v>24</v>
      </c>
      <c r="I162" s="257"/>
      <c r="J162" s="258">
        <f>ROUND(I162*H162,2)</f>
        <v>0</v>
      </c>
      <c r="K162" s="259"/>
      <c r="L162" s="260"/>
      <c r="M162" s="261" t="s">
        <v>1</v>
      </c>
      <c r="N162" s="262" t="s">
        <v>42</v>
      </c>
      <c r="O162" s="90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1497</v>
      </c>
      <c r="AT162" s="238" t="s">
        <v>263</v>
      </c>
      <c r="AU162" s="238" t="s">
        <v>173</v>
      </c>
      <c r="AY162" s="16" t="s">
        <v>156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33</v>
      </c>
      <c r="BK162" s="239">
        <f>ROUND(I162*H162,2)</f>
        <v>0</v>
      </c>
      <c r="BL162" s="16" t="s">
        <v>499</v>
      </c>
      <c r="BM162" s="238" t="s">
        <v>2726</v>
      </c>
    </row>
    <row r="163" s="2" customFormat="1" ht="16.5" customHeight="1">
      <c r="A163" s="37"/>
      <c r="B163" s="38"/>
      <c r="C163" s="252" t="s">
        <v>316</v>
      </c>
      <c r="D163" s="252" t="s">
        <v>263</v>
      </c>
      <c r="E163" s="253" t="s">
        <v>2727</v>
      </c>
      <c r="F163" s="254" t="s">
        <v>2728</v>
      </c>
      <c r="G163" s="255" t="s">
        <v>2064</v>
      </c>
      <c r="H163" s="256">
        <v>4</v>
      </c>
      <c r="I163" s="257"/>
      <c r="J163" s="258">
        <f>ROUND(I163*H163,2)</f>
        <v>0</v>
      </c>
      <c r="K163" s="259"/>
      <c r="L163" s="260"/>
      <c r="M163" s="261" t="s">
        <v>1</v>
      </c>
      <c r="N163" s="262" t="s">
        <v>42</v>
      </c>
      <c r="O163" s="90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1497</v>
      </c>
      <c r="AT163" s="238" t="s">
        <v>263</v>
      </c>
      <c r="AU163" s="238" t="s">
        <v>173</v>
      </c>
      <c r="AY163" s="16" t="s">
        <v>156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33</v>
      </c>
      <c r="BK163" s="239">
        <f>ROUND(I163*H163,2)</f>
        <v>0</v>
      </c>
      <c r="BL163" s="16" t="s">
        <v>499</v>
      </c>
      <c r="BM163" s="238" t="s">
        <v>2729</v>
      </c>
    </row>
    <row r="164" s="2" customFormat="1" ht="16.5" customHeight="1">
      <c r="A164" s="37"/>
      <c r="B164" s="38"/>
      <c r="C164" s="252" t="s">
        <v>320</v>
      </c>
      <c r="D164" s="252" t="s">
        <v>263</v>
      </c>
      <c r="E164" s="253" t="s">
        <v>2730</v>
      </c>
      <c r="F164" s="254" t="s">
        <v>2731</v>
      </c>
      <c r="G164" s="255" t="s">
        <v>2064</v>
      </c>
      <c r="H164" s="256">
        <v>4</v>
      </c>
      <c r="I164" s="257"/>
      <c r="J164" s="258">
        <f>ROUND(I164*H164,2)</f>
        <v>0</v>
      </c>
      <c r="K164" s="259"/>
      <c r="L164" s="260"/>
      <c r="M164" s="261" t="s">
        <v>1</v>
      </c>
      <c r="N164" s="262" t="s">
        <v>42</v>
      </c>
      <c r="O164" s="90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1497</v>
      </c>
      <c r="AT164" s="238" t="s">
        <v>263</v>
      </c>
      <c r="AU164" s="238" t="s">
        <v>173</v>
      </c>
      <c r="AY164" s="16" t="s">
        <v>156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33</v>
      </c>
      <c r="BK164" s="239">
        <f>ROUND(I164*H164,2)</f>
        <v>0</v>
      </c>
      <c r="BL164" s="16" t="s">
        <v>499</v>
      </c>
      <c r="BM164" s="238" t="s">
        <v>2732</v>
      </c>
    </row>
    <row r="165" s="2" customFormat="1" ht="16.5" customHeight="1">
      <c r="A165" s="37"/>
      <c r="B165" s="38"/>
      <c r="C165" s="252" t="s">
        <v>325</v>
      </c>
      <c r="D165" s="252" t="s">
        <v>263</v>
      </c>
      <c r="E165" s="253" t="s">
        <v>2733</v>
      </c>
      <c r="F165" s="254" t="s">
        <v>2734</v>
      </c>
      <c r="G165" s="255" t="s">
        <v>2064</v>
      </c>
      <c r="H165" s="256">
        <v>4</v>
      </c>
      <c r="I165" s="257"/>
      <c r="J165" s="258">
        <f>ROUND(I165*H165,2)</f>
        <v>0</v>
      </c>
      <c r="K165" s="259"/>
      <c r="L165" s="260"/>
      <c r="M165" s="261" t="s">
        <v>1</v>
      </c>
      <c r="N165" s="262" t="s">
        <v>42</v>
      </c>
      <c r="O165" s="90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1497</v>
      </c>
      <c r="AT165" s="238" t="s">
        <v>263</v>
      </c>
      <c r="AU165" s="238" t="s">
        <v>173</v>
      </c>
      <c r="AY165" s="16" t="s">
        <v>156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33</v>
      </c>
      <c r="BK165" s="239">
        <f>ROUND(I165*H165,2)</f>
        <v>0</v>
      </c>
      <c r="BL165" s="16" t="s">
        <v>499</v>
      </c>
      <c r="BM165" s="238" t="s">
        <v>2735</v>
      </c>
    </row>
    <row r="166" s="2" customFormat="1" ht="16.5" customHeight="1">
      <c r="A166" s="37"/>
      <c r="B166" s="38"/>
      <c r="C166" s="252" t="s">
        <v>330</v>
      </c>
      <c r="D166" s="252" t="s">
        <v>263</v>
      </c>
      <c r="E166" s="253" t="s">
        <v>2736</v>
      </c>
      <c r="F166" s="254" t="s">
        <v>2737</v>
      </c>
      <c r="G166" s="255" t="s">
        <v>2064</v>
      </c>
      <c r="H166" s="256">
        <v>1</v>
      </c>
      <c r="I166" s="257"/>
      <c r="J166" s="258">
        <f>ROUND(I166*H166,2)</f>
        <v>0</v>
      </c>
      <c r="K166" s="259"/>
      <c r="L166" s="260"/>
      <c r="M166" s="261" t="s">
        <v>1</v>
      </c>
      <c r="N166" s="262" t="s">
        <v>42</v>
      </c>
      <c r="O166" s="90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1497</v>
      </c>
      <c r="AT166" s="238" t="s">
        <v>263</v>
      </c>
      <c r="AU166" s="238" t="s">
        <v>173</v>
      </c>
      <c r="AY166" s="16" t="s">
        <v>156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33</v>
      </c>
      <c r="BK166" s="239">
        <f>ROUND(I166*H166,2)</f>
        <v>0</v>
      </c>
      <c r="BL166" s="16" t="s">
        <v>499</v>
      </c>
      <c r="BM166" s="238" t="s">
        <v>2738</v>
      </c>
    </row>
    <row r="167" s="2" customFormat="1" ht="16.5" customHeight="1">
      <c r="A167" s="37"/>
      <c r="B167" s="38"/>
      <c r="C167" s="252" t="s">
        <v>335</v>
      </c>
      <c r="D167" s="252" t="s">
        <v>263</v>
      </c>
      <c r="E167" s="253" t="s">
        <v>2739</v>
      </c>
      <c r="F167" s="254" t="s">
        <v>2740</v>
      </c>
      <c r="G167" s="255" t="s">
        <v>2064</v>
      </c>
      <c r="H167" s="256">
        <v>1</v>
      </c>
      <c r="I167" s="257"/>
      <c r="J167" s="258">
        <f>ROUND(I167*H167,2)</f>
        <v>0</v>
      </c>
      <c r="K167" s="259"/>
      <c r="L167" s="260"/>
      <c r="M167" s="261" t="s">
        <v>1</v>
      </c>
      <c r="N167" s="262" t="s">
        <v>42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1497</v>
      </c>
      <c r="AT167" s="238" t="s">
        <v>263</v>
      </c>
      <c r="AU167" s="238" t="s">
        <v>173</v>
      </c>
      <c r="AY167" s="16" t="s">
        <v>156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33</v>
      </c>
      <c r="BK167" s="239">
        <f>ROUND(I167*H167,2)</f>
        <v>0</v>
      </c>
      <c r="BL167" s="16" t="s">
        <v>499</v>
      </c>
      <c r="BM167" s="238" t="s">
        <v>2741</v>
      </c>
    </row>
    <row r="168" s="2" customFormat="1" ht="16.5" customHeight="1">
      <c r="A168" s="37"/>
      <c r="B168" s="38"/>
      <c r="C168" s="252" t="s">
        <v>341</v>
      </c>
      <c r="D168" s="252" t="s">
        <v>263</v>
      </c>
      <c r="E168" s="253" t="s">
        <v>2742</v>
      </c>
      <c r="F168" s="254" t="s">
        <v>2743</v>
      </c>
      <c r="G168" s="255" t="s">
        <v>2064</v>
      </c>
      <c r="H168" s="256">
        <v>4</v>
      </c>
      <c r="I168" s="257"/>
      <c r="J168" s="258">
        <f>ROUND(I168*H168,2)</f>
        <v>0</v>
      </c>
      <c r="K168" s="259"/>
      <c r="L168" s="260"/>
      <c r="M168" s="261" t="s">
        <v>1</v>
      </c>
      <c r="N168" s="262" t="s">
        <v>42</v>
      </c>
      <c r="O168" s="90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1497</v>
      </c>
      <c r="AT168" s="238" t="s">
        <v>263</v>
      </c>
      <c r="AU168" s="238" t="s">
        <v>173</v>
      </c>
      <c r="AY168" s="16" t="s">
        <v>156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33</v>
      </c>
      <c r="BK168" s="239">
        <f>ROUND(I168*H168,2)</f>
        <v>0</v>
      </c>
      <c r="BL168" s="16" t="s">
        <v>499</v>
      </c>
      <c r="BM168" s="238" t="s">
        <v>2744</v>
      </c>
    </row>
    <row r="169" s="2" customFormat="1" ht="16.5" customHeight="1">
      <c r="A169" s="37"/>
      <c r="B169" s="38"/>
      <c r="C169" s="252" t="s">
        <v>345</v>
      </c>
      <c r="D169" s="252" t="s">
        <v>263</v>
      </c>
      <c r="E169" s="253" t="s">
        <v>2091</v>
      </c>
      <c r="F169" s="254" t="s">
        <v>2092</v>
      </c>
      <c r="G169" s="255" t="s">
        <v>2064</v>
      </c>
      <c r="H169" s="256">
        <v>4</v>
      </c>
      <c r="I169" s="257"/>
      <c r="J169" s="258">
        <f>ROUND(I169*H169,2)</f>
        <v>0</v>
      </c>
      <c r="K169" s="259"/>
      <c r="L169" s="260"/>
      <c r="M169" s="261" t="s">
        <v>1</v>
      </c>
      <c r="N169" s="262" t="s">
        <v>42</v>
      </c>
      <c r="O169" s="90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1497</v>
      </c>
      <c r="AT169" s="238" t="s">
        <v>263</v>
      </c>
      <c r="AU169" s="238" t="s">
        <v>173</v>
      </c>
      <c r="AY169" s="16" t="s">
        <v>156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33</v>
      </c>
      <c r="BK169" s="239">
        <f>ROUND(I169*H169,2)</f>
        <v>0</v>
      </c>
      <c r="BL169" s="16" t="s">
        <v>499</v>
      </c>
      <c r="BM169" s="238" t="s">
        <v>2745</v>
      </c>
    </row>
    <row r="170" s="12" customFormat="1" ht="20.88" customHeight="1">
      <c r="A170" s="12"/>
      <c r="B170" s="210"/>
      <c r="C170" s="211"/>
      <c r="D170" s="212" t="s">
        <v>76</v>
      </c>
      <c r="E170" s="224" t="s">
        <v>2208</v>
      </c>
      <c r="F170" s="224" t="s">
        <v>2209</v>
      </c>
      <c r="G170" s="211"/>
      <c r="H170" s="211"/>
      <c r="I170" s="214"/>
      <c r="J170" s="225">
        <f>BK170</f>
        <v>0</v>
      </c>
      <c r="K170" s="211"/>
      <c r="L170" s="216"/>
      <c r="M170" s="217"/>
      <c r="N170" s="218"/>
      <c r="O170" s="218"/>
      <c r="P170" s="219">
        <f>P171</f>
        <v>0</v>
      </c>
      <c r="Q170" s="218"/>
      <c r="R170" s="219">
        <f>R171</f>
        <v>0</v>
      </c>
      <c r="S170" s="218"/>
      <c r="T170" s="220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1" t="s">
        <v>173</v>
      </c>
      <c r="AT170" s="222" t="s">
        <v>76</v>
      </c>
      <c r="AU170" s="222" t="s">
        <v>85</v>
      </c>
      <c r="AY170" s="221" t="s">
        <v>156</v>
      </c>
      <c r="BK170" s="223">
        <f>BK171</f>
        <v>0</v>
      </c>
    </row>
    <row r="171" s="2" customFormat="1" ht="16.5" customHeight="1">
      <c r="A171" s="37"/>
      <c r="B171" s="38"/>
      <c r="C171" s="226" t="s">
        <v>351</v>
      </c>
      <c r="D171" s="226" t="s">
        <v>158</v>
      </c>
      <c r="E171" s="227" t="s">
        <v>2210</v>
      </c>
      <c r="F171" s="228" t="s">
        <v>2211</v>
      </c>
      <c r="G171" s="229" t="s">
        <v>2030</v>
      </c>
      <c r="H171" s="230">
        <v>1</v>
      </c>
      <c r="I171" s="231"/>
      <c r="J171" s="232">
        <f>ROUND(I171*H171,2)</f>
        <v>0</v>
      </c>
      <c r="K171" s="233"/>
      <c r="L171" s="43"/>
      <c r="M171" s="234" t="s">
        <v>1</v>
      </c>
      <c r="N171" s="235" t="s">
        <v>42</v>
      </c>
      <c r="O171" s="90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499</v>
      </c>
      <c r="AT171" s="238" t="s">
        <v>158</v>
      </c>
      <c r="AU171" s="238" t="s">
        <v>173</v>
      </c>
      <c r="AY171" s="16" t="s">
        <v>156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33</v>
      </c>
      <c r="BK171" s="239">
        <f>ROUND(I171*H171,2)</f>
        <v>0</v>
      </c>
      <c r="BL171" s="16" t="s">
        <v>499</v>
      </c>
      <c r="BM171" s="238" t="s">
        <v>2746</v>
      </c>
    </row>
    <row r="172" s="12" customFormat="1" ht="25.92" customHeight="1">
      <c r="A172" s="12"/>
      <c r="B172" s="210"/>
      <c r="C172" s="211"/>
      <c r="D172" s="212" t="s">
        <v>76</v>
      </c>
      <c r="E172" s="213" t="s">
        <v>1567</v>
      </c>
      <c r="F172" s="213" t="s">
        <v>1568</v>
      </c>
      <c r="G172" s="211"/>
      <c r="H172" s="211"/>
      <c r="I172" s="214"/>
      <c r="J172" s="215">
        <f>BK172</f>
        <v>0</v>
      </c>
      <c r="K172" s="211"/>
      <c r="L172" s="216"/>
      <c r="M172" s="217"/>
      <c r="N172" s="218"/>
      <c r="O172" s="218"/>
      <c r="P172" s="219">
        <f>SUM(P173:P174)</f>
        <v>0</v>
      </c>
      <c r="Q172" s="218"/>
      <c r="R172" s="219">
        <f>SUM(R173:R174)</f>
        <v>0</v>
      </c>
      <c r="S172" s="218"/>
      <c r="T172" s="220">
        <f>SUM(T173:T174)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1" t="s">
        <v>183</v>
      </c>
      <c r="AT172" s="222" t="s">
        <v>76</v>
      </c>
      <c r="AU172" s="222" t="s">
        <v>77</v>
      </c>
      <c r="AY172" s="221" t="s">
        <v>156</v>
      </c>
      <c r="BK172" s="223">
        <f>SUM(BK173:BK174)</f>
        <v>0</v>
      </c>
    </row>
    <row r="173" s="2" customFormat="1" ht="16.5" customHeight="1">
      <c r="A173" s="37"/>
      <c r="B173" s="38"/>
      <c r="C173" s="226" t="s">
        <v>356</v>
      </c>
      <c r="D173" s="226" t="s">
        <v>158</v>
      </c>
      <c r="E173" s="227" t="s">
        <v>2327</v>
      </c>
      <c r="F173" s="228" t="s">
        <v>2328</v>
      </c>
      <c r="G173" s="229" t="s">
        <v>2030</v>
      </c>
      <c r="H173" s="230">
        <v>1</v>
      </c>
      <c r="I173" s="231"/>
      <c r="J173" s="232">
        <f>ROUND(I173*H173,2)</f>
        <v>0</v>
      </c>
      <c r="K173" s="233"/>
      <c r="L173" s="43"/>
      <c r="M173" s="234" t="s">
        <v>1</v>
      </c>
      <c r="N173" s="235" t="s">
        <v>42</v>
      </c>
      <c r="O173" s="90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8" t="s">
        <v>162</v>
      </c>
      <c r="AT173" s="238" t="s">
        <v>158</v>
      </c>
      <c r="AU173" s="238" t="s">
        <v>33</v>
      </c>
      <c r="AY173" s="16" t="s">
        <v>156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6" t="s">
        <v>33</v>
      </c>
      <c r="BK173" s="239">
        <f>ROUND(I173*H173,2)</f>
        <v>0</v>
      </c>
      <c r="BL173" s="16" t="s">
        <v>162</v>
      </c>
      <c r="BM173" s="238" t="s">
        <v>2747</v>
      </c>
    </row>
    <row r="174" s="2" customFormat="1" ht="24.15" customHeight="1">
      <c r="A174" s="37"/>
      <c r="B174" s="38"/>
      <c r="C174" s="226" t="s">
        <v>361</v>
      </c>
      <c r="D174" s="226" t="s">
        <v>158</v>
      </c>
      <c r="E174" s="227" t="s">
        <v>2330</v>
      </c>
      <c r="F174" s="228" t="s">
        <v>2331</v>
      </c>
      <c r="G174" s="229" t="s">
        <v>2030</v>
      </c>
      <c r="H174" s="230">
        <v>1</v>
      </c>
      <c r="I174" s="231"/>
      <c r="J174" s="232">
        <f>ROUND(I174*H174,2)</f>
        <v>0</v>
      </c>
      <c r="K174" s="233"/>
      <c r="L174" s="43"/>
      <c r="M174" s="274" t="s">
        <v>1</v>
      </c>
      <c r="N174" s="275" t="s">
        <v>42</v>
      </c>
      <c r="O174" s="276"/>
      <c r="P174" s="277">
        <f>O174*H174</f>
        <v>0</v>
      </c>
      <c r="Q174" s="277">
        <v>0</v>
      </c>
      <c r="R174" s="277">
        <f>Q174*H174</f>
        <v>0</v>
      </c>
      <c r="S174" s="277">
        <v>0</v>
      </c>
      <c r="T174" s="278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162</v>
      </c>
      <c r="AT174" s="238" t="s">
        <v>158</v>
      </c>
      <c r="AU174" s="238" t="s">
        <v>33</v>
      </c>
      <c r="AY174" s="16" t="s">
        <v>156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33</v>
      </c>
      <c r="BK174" s="239">
        <f>ROUND(I174*H174,2)</f>
        <v>0</v>
      </c>
      <c r="BL174" s="16" t="s">
        <v>162</v>
      </c>
      <c r="BM174" s="238" t="s">
        <v>2748</v>
      </c>
    </row>
    <row r="175" s="2" customFormat="1" ht="6.96" customHeight="1">
      <c r="A175" s="37"/>
      <c r="B175" s="65"/>
      <c r="C175" s="66"/>
      <c r="D175" s="66"/>
      <c r="E175" s="66"/>
      <c r="F175" s="66"/>
      <c r="G175" s="66"/>
      <c r="H175" s="66"/>
      <c r="I175" s="66"/>
      <c r="J175" s="66"/>
      <c r="K175" s="66"/>
      <c r="L175" s="43"/>
      <c r="M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</row>
  </sheetData>
  <sheetProtection sheet="1" autoFilter="0" formatColumns="0" formatRows="0" objects="1" scenarios="1" spinCount="100000" saltValue="jxmzraPEDLbIr8lpbcunD1MWbRQMqDBaD5+4lIb0oFwLmw+IQ1M9M5yH+l1j5gxuK66v63lXvAriJDTrNJwNfA==" hashValue="HS9SOR/rvYewm3bhNo/2X+I/MZiJ8lierUI+IUK5OciBMZC8akdG34CnbcloVPv0ZhnB5F/DeTlQVsb2fv93YA==" algorithmName="SHA-512" password="F695"/>
  <autoFilter ref="C127:K17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DESKTOP-IB50O09\ZALMAN</dc:creator>
  <cp:lastModifiedBy>DESKTOP-IB50O09\ZALMAN</cp:lastModifiedBy>
  <dcterms:created xsi:type="dcterms:W3CDTF">2025-01-23T15:46:24Z</dcterms:created>
  <dcterms:modified xsi:type="dcterms:W3CDTF">2025-01-23T15:46:35Z</dcterms:modified>
</cp:coreProperties>
</file>